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fujitsu-my.sharepoint.com/personal/hiro-abe_jp_fujitsu_com/Documents/Documents/TXT/無線/"/>
    </mc:Choice>
  </mc:AlternateContent>
  <xr:revisionPtr revIDLastSave="6" documentId="13_ncr:1_{49CAE3EE-E7A6-46BE-AFBD-F35A6E34A7B4}" xr6:coauthVersionLast="47" xr6:coauthVersionMax="47" xr10:uidLastSave="{489D60CB-FD77-40C5-918A-91FF11F24839}"/>
  <bookViews>
    <workbookView xWindow="-28920" yWindow="-120" windowWidth="29040" windowHeight="15840" xr2:uid="{00000000-000D-0000-FFFF-FFFF00000000}"/>
  </bookViews>
  <sheets>
    <sheet name="20250626" sheetId="10" r:id="rId1"/>
    <sheet name="20240617" sheetId="8" r:id="rId2"/>
    <sheet name="県別JARL会員数" sheetId="7" r:id="rId3"/>
    <sheet name="日本の人口" sheetId="9" r:id="rId4"/>
  </sheets>
  <definedNames>
    <definedName name="_xlnm._FilterDatabase" localSheetId="1" hidden="1">'20240617'!$A$4:$V$51</definedName>
    <definedName name="_xlnm._FilterDatabase" localSheetId="0" hidden="1">'20250626'!$A$3:$AD$3</definedName>
    <definedName name="_xlnm._FilterDatabase" localSheetId="2" hidden="1">県別JARL会員数!$A$1:$E$1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1" i="9" l="1"/>
  <c r="L51" i="9"/>
  <c r="I51" i="9"/>
  <c r="AC51" i="10"/>
  <c r="AD51" i="10" s="1"/>
  <c r="AC15" i="10"/>
  <c r="AC7" i="10"/>
  <c r="AC25" i="10"/>
  <c r="AD25" i="10" s="1"/>
  <c r="AC13" i="10"/>
  <c r="AD13" i="10" s="1"/>
  <c r="AC14" i="10"/>
  <c r="AC11" i="10"/>
  <c r="AC31" i="10"/>
  <c r="AD31" i="10" s="1"/>
  <c r="AC21" i="10"/>
  <c r="AD21" i="10" s="1"/>
  <c r="AC24" i="10"/>
  <c r="AC43" i="10"/>
  <c r="AC44" i="10"/>
  <c r="AD44" i="10" s="1"/>
  <c r="AC48" i="10"/>
  <c r="AD48" i="10" s="1"/>
  <c r="AC40" i="10"/>
  <c r="AC34" i="10"/>
  <c r="AC32" i="10"/>
  <c r="AD32" i="10" s="1"/>
  <c r="AC26" i="10"/>
  <c r="AD26" i="10" s="1"/>
  <c r="AC27" i="10"/>
  <c r="AC6" i="10"/>
  <c r="AD6" i="10" s="1"/>
  <c r="AC12" i="10"/>
  <c r="AD12" i="10" s="1"/>
  <c r="AC22" i="10"/>
  <c r="AD22" i="10" s="1"/>
  <c r="AC8" i="10"/>
  <c r="AC38" i="10"/>
  <c r="AC18" i="10"/>
  <c r="AD18" i="10" s="1"/>
  <c r="AC39" i="10"/>
  <c r="AD39" i="10" s="1"/>
  <c r="AC30" i="10"/>
  <c r="AC49" i="10"/>
  <c r="AD49" i="10" s="1"/>
  <c r="AC42" i="10"/>
  <c r="AD42" i="10" s="1"/>
  <c r="AC41" i="10"/>
  <c r="AD41" i="10" s="1"/>
  <c r="AC19" i="10"/>
  <c r="AC10" i="10"/>
  <c r="AC20" i="10"/>
  <c r="AD20" i="10" s="1"/>
  <c r="AC17" i="10"/>
  <c r="AD17" i="10" s="1"/>
  <c r="AC36" i="10"/>
  <c r="AC33" i="10"/>
  <c r="AC9" i="10"/>
  <c r="AD9" i="10" s="1"/>
  <c r="AC35" i="10"/>
  <c r="AD35" i="10" s="1"/>
  <c r="AC23" i="10"/>
  <c r="AC4" i="10"/>
  <c r="AC47" i="10"/>
  <c r="AD47" i="10" s="1"/>
  <c r="AC46" i="10"/>
  <c r="AD46" i="10" s="1"/>
  <c r="AC45" i="10"/>
  <c r="AC37" i="10"/>
  <c r="AD37" i="10" s="1"/>
  <c r="AC16" i="10"/>
  <c r="AD16" i="10" s="1"/>
  <c r="AC29" i="10"/>
  <c r="AD29" i="10" s="1"/>
  <c r="AC28" i="10"/>
  <c r="AC50" i="10"/>
  <c r="AD50" i="10" s="1"/>
  <c r="AC5" i="10"/>
  <c r="AD5" i="10" s="1"/>
  <c r="F49" i="7"/>
  <c r="D49" i="7"/>
  <c r="AD15" i="10"/>
  <c r="AD7" i="10"/>
  <c r="AD14" i="10"/>
  <c r="AD11" i="10"/>
  <c r="AD24" i="10"/>
  <c r="AD43" i="10"/>
  <c r="AD40" i="10"/>
  <c r="AD34" i="10"/>
  <c r="AD27" i="10"/>
  <c r="AD8" i="10"/>
  <c r="AD38" i="10"/>
  <c r="AD30" i="10"/>
  <c r="AD19" i="10"/>
  <c r="AD10" i="10"/>
  <c r="AD36" i="10"/>
  <c r="AD33" i="10"/>
  <c r="AD23" i="10"/>
  <c r="AD4" i="10"/>
  <c r="AD45" i="10"/>
  <c r="AD28" i="10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2" i="7"/>
  <c r="O51" i="10"/>
  <c r="P51" i="10" s="1"/>
  <c r="T51" i="10" s="1"/>
  <c r="O15" i="10"/>
  <c r="P15" i="10" s="1"/>
  <c r="T15" i="10" s="1"/>
  <c r="O7" i="10"/>
  <c r="P7" i="10" s="1"/>
  <c r="T7" i="10" s="1"/>
  <c r="O25" i="10"/>
  <c r="P25" i="10" s="1"/>
  <c r="T25" i="10" s="1"/>
  <c r="O13" i="10"/>
  <c r="P13" i="10" s="1"/>
  <c r="T13" i="10" s="1"/>
  <c r="O14" i="10"/>
  <c r="P14" i="10" s="1"/>
  <c r="T14" i="10" s="1"/>
  <c r="O11" i="10"/>
  <c r="P11" i="10" s="1"/>
  <c r="T11" i="10" s="1"/>
  <c r="O31" i="10"/>
  <c r="P31" i="10" s="1"/>
  <c r="T31" i="10" s="1"/>
  <c r="O21" i="10"/>
  <c r="P21" i="10" s="1"/>
  <c r="T21" i="10" s="1"/>
  <c r="O24" i="10"/>
  <c r="P24" i="10" s="1"/>
  <c r="T24" i="10" s="1"/>
  <c r="O43" i="10"/>
  <c r="P43" i="10" s="1"/>
  <c r="T43" i="10" s="1"/>
  <c r="O44" i="10"/>
  <c r="P44" i="10" s="1"/>
  <c r="T44" i="10" s="1"/>
  <c r="O48" i="10"/>
  <c r="P48" i="10" s="1"/>
  <c r="T48" i="10" s="1"/>
  <c r="O40" i="10"/>
  <c r="P40" i="10" s="1"/>
  <c r="T40" i="10" s="1"/>
  <c r="O34" i="10"/>
  <c r="P34" i="10" s="1"/>
  <c r="T34" i="10" s="1"/>
  <c r="O32" i="10"/>
  <c r="P32" i="10" s="1"/>
  <c r="T32" i="10" s="1"/>
  <c r="O26" i="10"/>
  <c r="P26" i="10" s="1"/>
  <c r="T26" i="10" s="1"/>
  <c r="O27" i="10"/>
  <c r="P27" i="10" s="1"/>
  <c r="T27" i="10" s="1"/>
  <c r="O6" i="10"/>
  <c r="P6" i="10" s="1"/>
  <c r="T6" i="10" s="1"/>
  <c r="O12" i="10"/>
  <c r="P12" i="10" s="1"/>
  <c r="T12" i="10" s="1"/>
  <c r="O22" i="10"/>
  <c r="P22" i="10" s="1"/>
  <c r="T22" i="10" s="1"/>
  <c r="O8" i="10"/>
  <c r="P8" i="10" s="1"/>
  <c r="T8" i="10" s="1"/>
  <c r="O38" i="10"/>
  <c r="P38" i="10" s="1"/>
  <c r="T38" i="10" s="1"/>
  <c r="O18" i="10"/>
  <c r="P18" i="10" s="1"/>
  <c r="T18" i="10" s="1"/>
  <c r="O39" i="10"/>
  <c r="P39" i="10" s="1"/>
  <c r="T39" i="10" s="1"/>
  <c r="O30" i="10"/>
  <c r="P30" i="10" s="1"/>
  <c r="T30" i="10" s="1"/>
  <c r="O49" i="10"/>
  <c r="P49" i="10" s="1"/>
  <c r="T49" i="10" s="1"/>
  <c r="O42" i="10"/>
  <c r="P42" i="10" s="1"/>
  <c r="T42" i="10" s="1"/>
  <c r="O41" i="10"/>
  <c r="P41" i="10" s="1"/>
  <c r="T41" i="10" s="1"/>
  <c r="O19" i="10"/>
  <c r="P19" i="10" s="1"/>
  <c r="T19" i="10" s="1"/>
  <c r="O10" i="10"/>
  <c r="P10" i="10" s="1"/>
  <c r="T10" i="10" s="1"/>
  <c r="O20" i="10"/>
  <c r="P20" i="10" s="1"/>
  <c r="T20" i="10" s="1"/>
  <c r="O17" i="10"/>
  <c r="P17" i="10" s="1"/>
  <c r="T17" i="10" s="1"/>
  <c r="O36" i="10"/>
  <c r="P36" i="10" s="1"/>
  <c r="T36" i="10" s="1"/>
  <c r="O33" i="10"/>
  <c r="P33" i="10" s="1"/>
  <c r="T33" i="10" s="1"/>
  <c r="O9" i="10"/>
  <c r="P9" i="10" s="1"/>
  <c r="T9" i="10" s="1"/>
  <c r="O35" i="10"/>
  <c r="P35" i="10" s="1"/>
  <c r="T35" i="10" s="1"/>
  <c r="O23" i="10"/>
  <c r="P23" i="10" s="1"/>
  <c r="T23" i="10" s="1"/>
  <c r="O4" i="10"/>
  <c r="P4" i="10" s="1"/>
  <c r="T4" i="10" s="1"/>
  <c r="O47" i="10"/>
  <c r="P47" i="10" s="1"/>
  <c r="T47" i="10" s="1"/>
  <c r="O46" i="10"/>
  <c r="P46" i="10" s="1"/>
  <c r="T46" i="10" s="1"/>
  <c r="O45" i="10"/>
  <c r="P45" i="10" s="1"/>
  <c r="T45" i="10" s="1"/>
  <c r="O37" i="10"/>
  <c r="P37" i="10" s="1"/>
  <c r="T37" i="10" s="1"/>
  <c r="O16" i="10"/>
  <c r="P16" i="10" s="1"/>
  <c r="T16" i="10" s="1"/>
  <c r="O29" i="10"/>
  <c r="P29" i="10" s="1"/>
  <c r="T29" i="10" s="1"/>
  <c r="O28" i="10"/>
  <c r="P28" i="10" s="1"/>
  <c r="T28" i="10" s="1"/>
  <c r="O50" i="10"/>
  <c r="P50" i="10" s="1"/>
  <c r="T50" i="10" s="1"/>
  <c r="O5" i="10"/>
  <c r="P5" i="10" s="1"/>
  <c r="T5" i="10" s="1"/>
  <c r="Y15" i="10"/>
  <c r="Z15" i="10"/>
  <c r="Y7" i="10"/>
  <c r="Z7" i="10"/>
  <c r="Y25" i="10"/>
  <c r="Z25" i="10"/>
  <c r="Y13" i="10"/>
  <c r="Z13" i="10"/>
  <c r="Y14" i="10"/>
  <c r="Z14" i="10"/>
  <c r="Y11" i="10"/>
  <c r="Z11" i="10"/>
  <c r="Y31" i="10"/>
  <c r="Z31" i="10"/>
  <c r="Y21" i="10"/>
  <c r="Z21" i="10"/>
  <c r="Y24" i="10"/>
  <c r="Z24" i="10"/>
  <c r="Y43" i="10"/>
  <c r="Z43" i="10"/>
  <c r="Y44" i="10"/>
  <c r="Z44" i="10"/>
  <c r="Y48" i="10"/>
  <c r="Z48" i="10"/>
  <c r="Y40" i="10"/>
  <c r="Z40" i="10"/>
  <c r="Y34" i="10"/>
  <c r="Z34" i="10"/>
  <c r="Y32" i="10"/>
  <c r="Z32" i="10"/>
  <c r="Y26" i="10"/>
  <c r="Z26" i="10"/>
  <c r="Y27" i="10"/>
  <c r="Z27" i="10"/>
  <c r="Y6" i="10"/>
  <c r="Z6" i="10"/>
  <c r="Y12" i="10"/>
  <c r="Z12" i="10"/>
  <c r="Y22" i="10"/>
  <c r="Z22" i="10"/>
  <c r="Y8" i="10"/>
  <c r="Z8" i="10"/>
  <c r="Y38" i="10"/>
  <c r="Z38" i="10"/>
  <c r="Y18" i="10"/>
  <c r="Z18" i="10"/>
  <c r="Y39" i="10"/>
  <c r="Z39" i="10"/>
  <c r="Y30" i="10"/>
  <c r="Z30" i="10"/>
  <c r="Y49" i="10"/>
  <c r="Z49" i="10"/>
  <c r="Y42" i="10"/>
  <c r="Z42" i="10"/>
  <c r="Y41" i="10"/>
  <c r="Z41" i="10"/>
  <c r="Y19" i="10"/>
  <c r="Z19" i="10"/>
  <c r="Y10" i="10"/>
  <c r="Z10" i="10"/>
  <c r="Y20" i="10"/>
  <c r="Z20" i="10"/>
  <c r="Y17" i="10"/>
  <c r="Z17" i="10"/>
  <c r="Y36" i="10"/>
  <c r="Z36" i="10"/>
  <c r="Y33" i="10"/>
  <c r="Z33" i="10"/>
  <c r="Y9" i="10"/>
  <c r="Z9" i="10"/>
  <c r="Y35" i="10"/>
  <c r="Z35" i="10"/>
  <c r="Y23" i="10"/>
  <c r="Z23" i="10"/>
  <c r="Y4" i="10"/>
  <c r="Z4" i="10"/>
  <c r="Y47" i="10"/>
  <c r="Z47" i="10"/>
  <c r="Y46" i="10"/>
  <c r="Z46" i="10"/>
  <c r="Y45" i="10"/>
  <c r="Z45" i="10"/>
  <c r="Y37" i="10"/>
  <c r="Z37" i="10"/>
  <c r="Y16" i="10"/>
  <c r="Z16" i="10"/>
  <c r="Y29" i="10"/>
  <c r="Z29" i="10"/>
  <c r="Y28" i="10"/>
  <c r="Z28" i="10"/>
  <c r="Y50" i="10"/>
  <c r="Z50" i="10"/>
  <c r="Z5" i="10"/>
  <c r="Y5" i="10"/>
  <c r="Z51" i="10"/>
  <c r="AA46" i="10"/>
  <c r="AB46" i="10" s="1"/>
  <c r="X46" i="10"/>
  <c r="W46" i="10"/>
  <c r="V46" i="10"/>
  <c r="U46" i="10"/>
  <c r="M46" i="10"/>
  <c r="N46" i="10" s="1"/>
  <c r="S46" i="10" s="1"/>
  <c r="K46" i="10"/>
  <c r="L46" i="10" s="1"/>
  <c r="R46" i="10" s="1"/>
  <c r="AA37" i="10"/>
  <c r="AB37" i="10" s="1"/>
  <c r="X37" i="10"/>
  <c r="W37" i="10"/>
  <c r="V37" i="10"/>
  <c r="U37" i="10"/>
  <c r="M37" i="10"/>
  <c r="N37" i="10" s="1"/>
  <c r="S37" i="10" s="1"/>
  <c r="K37" i="10"/>
  <c r="L37" i="10" s="1"/>
  <c r="R37" i="10" s="1"/>
  <c r="AA39" i="10"/>
  <c r="AB39" i="10" s="1"/>
  <c r="X39" i="10"/>
  <c r="W39" i="10"/>
  <c r="V39" i="10"/>
  <c r="U39" i="10"/>
  <c r="M39" i="10"/>
  <c r="N39" i="10" s="1"/>
  <c r="S39" i="10" s="1"/>
  <c r="K39" i="10"/>
  <c r="L39" i="10" s="1"/>
  <c r="R39" i="10" s="1"/>
  <c r="AA12" i="10"/>
  <c r="AB12" i="10" s="1"/>
  <c r="X12" i="10"/>
  <c r="W12" i="10"/>
  <c r="V12" i="10"/>
  <c r="U12" i="10"/>
  <c r="M12" i="10"/>
  <c r="N12" i="10" s="1"/>
  <c r="S12" i="10" s="1"/>
  <c r="K12" i="10"/>
  <c r="L12" i="10" s="1"/>
  <c r="R12" i="10" s="1"/>
  <c r="AA31" i="10"/>
  <c r="AB31" i="10" s="1"/>
  <c r="X31" i="10"/>
  <c r="W31" i="10"/>
  <c r="V31" i="10"/>
  <c r="U31" i="10"/>
  <c r="M31" i="10"/>
  <c r="N31" i="10" s="1"/>
  <c r="S31" i="10" s="1"/>
  <c r="K31" i="10"/>
  <c r="L31" i="10" s="1"/>
  <c r="R31" i="10" s="1"/>
  <c r="AA19" i="10"/>
  <c r="AB19" i="10" s="1"/>
  <c r="X19" i="10"/>
  <c r="W19" i="10"/>
  <c r="V19" i="10"/>
  <c r="U19" i="10"/>
  <c r="M19" i="10"/>
  <c r="N19" i="10" s="1"/>
  <c r="S19" i="10" s="1"/>
  <c r="K19" i="10"/>
  <c r="L19" i="10" s="1"/>
  <c r="R19" i="10" s="1"/>
  <c r="AA13" i="10"/>
  <c r="AB13" i="10" s="1"/>
  <c r="X13" i="10"/>
  <c r="W13" i="10"/>
  <c r="V13" i="10"/>
  <c r="U13" i="10"/>
  <c r="M13" i="10"/>
  <c r="N13" i="10" s="1"/>
  <c r="S13" i="10" s="1"/>
  <c r="K13" i="10"/>
  <c r="L13" i="10" s="1"/>
  <c r="R13" i="10" s="1"/>
  <c r="AA36" i="10"/>
  <c r="AB36" i="10" s="1"/>
  <c r="X36" i="10"/>
  <c r="W36" i="10"/>
  <c r="V36" i="10"/>
  <c r="U36" i="10"/>
  <c r="M36" i="10"/>
  <c r="N36" i="10" s="1"/>
  <c r="S36" i="10" s="1"/>
  <c r="K36" i="10"/>
  <c r="L36" i="10" s="1"/>
  <c r="R36" i="10" s="1"/>
  <c r="AA41" i="10"/>
  <c r="AB41" i="10" s="1"/>
  <c r="X41" i="10"/>
  <c r="W41" i="10"/>
  <c r="V41" i="10"/>
  <c r="U41" i="10"/>
  <c r="M41" i="10"/>
  <c r="N41" i="10" s="1"/>
  <c r="S41" i="10" s="1"/>
  <c r="K41" i="10"/>
  <c r="L41" i="10" s="1"/>
  <c r="R41" i="10" s="1"/>
  <c r="AA48" i="10"/>
  <c r="AB48" i="10" s="1"/>
  <c r="X48" i="10"/>
  <c r="W48" i="10"/>
  <c r="V48" i="10"/>
  <c r="U48" i="10"/>
  <c r="M48" i="10"/>
  <c r="N48" i="10" s="1"/>
  <c r="S48" i="10" s="1"/>
  <c r="K48" i="10"/>
  <c r="L48" i="10" s="1"/>
  <c r="R48" i="10" s="1"/>
  <c r="AA50" i="10"/>
  <c r="AB50" i="10" s="1"/>
  <c r="X50" i="10"/>
  <c r="W50" i="10"/>
  <c r="V50" i="10"/>
  <c r="U50" i="10"/>
  <c r="M50" i="10"/>
  <c r="N50" i="10" s="1"/>
  <c r="S50" i="10" s="1"/>
  <c r="K50" i="10"/>
  <c r="L50" i="10" s="1"/>
  <c r="R50" i="10" s="1"/>
  <c r="AA40" i="10"/>
  <c r="AB40" i="10" s="1"/>
  <c r="X40" i="10"/>
  <c r="W40" i="10"/>
  <c r="V40" i="10"/>
  <c r="U40" i="10"/>
  <c r="M40" i="10"/>
  <c r="N40" i="10" s="1"/>
  <c r="S40" i="10" s="1"/>
  <c r="K40" i="10"/>
  <c r="L40" i="10" s="1"/>
  <c r="R40" i="10" s="1"/>
  <c r="AA49" i="10"/>
  <c r="AB49" i="10" s="1"/>
  <c r="X49" i="10"/>
  <c r="W49" i="10"/>
  <c r="V49" i="10"/>
  <c r="U49" i="10"/>
  <c r="M49" i="10"/>
  <c r="N49" i="10" s="1"/>
  <c r="S49" i="10" s="1"/>
  <c r="K49" i="10"/>
  <c r="L49" i="10" s="1"/>
  <c r="R49" i="10" s="1"/>
  <c r="AA21" i="10"/>
  <c r="AB21" i="10" s="1"/>
  <c r="X21" i="10"/>
  <c r="W21" i="10"/>
  <c r="V21" i="10"/>
  <c r="U21" i="10"/>
  <c r="M21" i="10"/>
  <c r="N21" i="10" s="1"/>
  <c r="S21" i="10" s="1"/>
  <c r="K21" i="10"/>
  <c r="L21" i="10" s="1"/>
  <c r="R21" i="10" s="1"/>
  <c r="AA15" i="10"/>
  <c r="AB15" i="10" s="1"/>
  <c r="X15" i="10"/>
  <c r="W15" i="10"/>
  <c r="V15" i="10"/>
  <c r="U15" i="10"/>
  <c r="M15" i="10"/>
  <c r="N15" i="10" s="1"/>
  <c r="S15" i="10" s="1"/>
  <c r="K15" i="10"/>
  <c r="L15" i="10" s="1"/>
  <c r="R15" i="10" s="1"/>
  <c r="AA45" i="10"/>
  <c r="AB45" i="10" s="1"/>
  <c r="X45" i="10"/>
  <c r="W45" i="10"/>
  <c r="V45" i="10"/>
  <c r="U45" i="10"/>
  <c r="M45" i="10"/>
  <c r="N45" i="10" s="1"/>
  <c r="S45" i="10" s="1"/>
  <c r="K45" i="10"/>
  <c r="L45" i="10" s="1"/>
  <c r="R45" i="10" s="1"/>
  <c r="AA22" i="10"/>
  <c r="AB22" i="10" s="1"/>
  <c r="X22" i="10"/>
  <c r="W22" i="10"/>
  <c r="V22" i="10"/>
  <c r="U22" i="10"/>
  <c r="M22" i="10"/>
  <c r="N22" i="10" s="1"/>
  <c r="S22" i="10" s="1"/>
  <c r="K22" i="10"/>
  <c r="L22" i="10" s="1"/>
  <c r="R22" i="10" s="1"/>
  <c r="AA43" i="10"/>
  <c r="AB43" i="10" s="1"/>
  <c r="X43" i="10"/>
  <c r="W43" i="10"/>
  <c r="V43" i="10"/>
  <c r="U43" i="10"/>
  <c r="M43" i="10"/>
  <c r="N43" i="10" s="1"/>
  <c r="S43" i="10" s="1"/>
  <c r="K43" i="10"/>
  <c r="L43" i="10" s="1"/>
  <c r="R43" i="10" s="1"/>
  <c r="AA44" i="10"/>
  <c r="AB44" i="10" s="1"/>
  <c r="X44" i="10"/>
  <c r="W44" i="10"/>
  <c r="V44" i="10"/>
  <c r="U44" i="10"/>
  <c r="M44" i="10"/>
  <c r="N44" i="10" s="1"/>
  <c r="S44" i="10" s="1"/>
  <c r="K44" i="10"/>
  <c r="L44" i="10" s="1"/>
  <c r="R44" i="10" s="1"/>
  <c r="AA9" i="10"/>
  <c r="AB9" i="10" s="1"/>
  <c r="X9" i="10"/>
  <c r="W9" i="10"/>
  <c r="V9" i="10"/>
  <c r="U9" i="10"/>
  <c r="M9" i="10"/>
  <c r="N9" i="10" s="1"/>
  <c r="S9" i="10" s="1"/>
  <c r="K9" i="10"/>
  <c r="L9" i="10" s="1"/>
  <c r="R9" i="10" s="1"/>
  <c r="AA6" i="10"/>
  <c r="AB6" i="10" s="1"/>
  <c r="X6" i="10"/>
  <c r="W6" i="10"/>
  <c r="V6" i="10"/>
  <c r="U6" i="10"/>
  <c r="M6" i="10"/>
  <c r="N6" i="10" s="1"/>
  <c r="S6" i="10" s="1"/>
  <c r="K6" i="10"/>
  <c r="L6" i="10" s="1"/>
  <c r="R6" i="10" s="1"/>
  <c r="AA24" i="10"/>
  <c r="AB24" i="10" s="1"/>
  <c r="X24" i="10"/>
  <c r="W24" i="10"/>
  <c r="V24" i="10"/>
  <c r="U24" i="10"/>
  <c r="M24" i="10"/>
  <c r="N24" i="10" s="1"/>
  <c r="S24" i="10" s="1"/>
  <c r="K24" i="10"/>
  <c r="L24" i="10" s="1"/>
  <c r="R24" i="10" s="1"/>
  <c r="AA35" i="10"/>
  <c r="AB35" i="10" s="1"/>
  <c r="X35" i="10"/>
  <c r="W35" i="10"/>
  <c r="V35" i="10"/>
  <c r="U35" i="10"/>
  <c r="M35" i="10"/>
  <c r="N35" i="10" s="1"/>
  <c r="S35" i="10" s="1"/>
  <c r="K35" i="10"/>
  <c r="L35" i="10" s="1"/>
  <c r="R35" i="10" s="1"/>
  <c r="X51" i="10"/>
  <c r="W51" i="10"/>
  <c r="V51" i="10"/>
  <c r="U51" i="10"/>
  <c r="M51" i="10"/>
  <c r="N51" i="10" s="1"/>
  <c r="S51" i="10" s="1"/>
  <c r="K51" i="10"/>
  <c r="L51" i="10" s="1"/>
  <c r="R51" i="10" s="1"/>
  <c r="AA17" i="10"/>
  <c r="AB17" i="10" s="1"/>
  <c r="X17" i="10"/>
  <c r="W17" i="10"/>
  <c r="V17" i="10"/>
  <c r="U17" i="10"/>
  <c r="M17" i="10"/>
  <c r="N17" i="10" s="1"/>
  <c r="S17" i="10" s="1"/>
  <c r="K17" i="10"/>
  <c r="L17" i="10" s="1"/>
  <c r="R17" i="10" s="1"/>
  <c r="AA28" i="10"/>
  <c r="AB28" i="10" s="1"/>
  <c r="X28" i="10"/>
  <c r="W28" i="10"/>
  <c r="V28" i="10"/>
  <c r="U28" i="10"/>
  <c r="M28" i="10"/>
  <c r="N28" i="10" s="1"/>
  <c r="S28" i="10" s="1"/>
  <c r="K28" i="10"/>
  <c r="L28" i="10" s="1"/>
  <c r="R28" i="10" s="1"/>
  <c r="AA42" i="10"/>
  <c r="AB42" i="10" s="1"/>
  <c r="X42" i="10"/>
  <c r="W42" i="10"/>
  <c r="V42" i="10"/>
  <c r="U42" i="10"/>
  <c r="M42" i="10"/>
  <c r="N42" i="10" s="1"/>
  <c r="S42" i="10" s="1"/>
  <c r="K42" i="10"/>
  <c r="L42" i="10" s="1"/>
  <c r="R42" i="10" s="1"/>
  <c r="AA33" i="10"/>
  <c r="AB33" i="10" s="1"/>
  <c r="X33" i="10"/>
  <c r="W33" i="10"/>
  <c r="V33" i="10"/>
  <c r="U33" i="10"/>
  <c r="M33" i="10"/>
  <c r="N33" i="10" s="1"/>
  <c r="S33" i="10" s="1"/>
  <c r="K33" i="10"/>
  <c r="L33" i="10" s="1"/>
  <c r="R33" i="10" s="1"/>
  <c r="AA16" i="10"/>
  <c r="AB16" i="10" s="1"/>
  <c r="X16" i="10"/>
  <c r="W16" i="10"/>
  <c r="V16" i="10"/>
  <c r="U16" i="10"/>
  <c r="M16" i="10"/>
  <c r="N16" i="10" s="1"/>
  <c r="S16" i="10" s="1"/>
  <c r="K16" i="10"/>
  <c r="L16" i="10" s="1"/>
  <c r="R16" i="10" s="1"/>
  <c r="AA20" i="10"/>
  <c r="AB20" i="10" s="1"/>
  <c r="X20" i="10"/>
  <c r="W20" i="10"/>
  <c r="V20" i="10"/>
  <c r="U20" i="10"/>
  <c r="M20" i="10"/>
  <c r="N20" i="10" s="1"/>
  <c r="S20" i="10" s="1"/>
  <c r="K20" i="10"/>
  <c r="L20" i="10" s="1"/>
  <c r="R20" i="10" s="1"/>
  <c r="AA11" i="10"/>
  <c r="AB11" i="10" s="1"/>
  <c r="X11" i="10"/>
  <c r="W11" i="10"/>
  <c r="V11" i="10"/>
  <c r="U11" i="10"/>
  <c r="M11" i="10"/>
  <c r="N11" i="10" s="1"/>
  <c r="S11" i="10" s="1"/>
  <c r="K11" i="10"/>
  <c r="L11" i="10" s="1"/>
  <c r="R11" i="10" s="1"/>
  <c r="AA4" i="10"/>
  <c r="AB4" i="10" s="1"/>
  <c r="X4" i="10"/>
  <c r="W4" i="10"/>
  <c r="V4" i="10"/>
  <c r="U4" i="10"/>
  <c r="M4" i="10"/>
  <c r="N4" i="10" s="1"/>
  <c r="S4" i="10" s="1"/>
  <c r="K4" i="10"/>
  <c r="L4" i="10" s="1"/>
  <c r="R4" i="10" s="1"/>
  <c r="AA38" i="10"/>
  <c r="AB38" i="10" s="1"/>
  <c r="X38" i="10"/>
  <c r="W38" i="10"/>
  <c r="V38" i="10"/>
  <c r="U38" i="10"/>
  <c r="M38" i="10"/>
  <c r="N38" i="10" s="1"/>
  <c r="S38" i="10" s="1"/>
  <c r="K38" i="10"/>
  <c r="L38" i="10" s="1"/>
  <c r="R38" i="10" s="1"/>
  <c r="AA29" i="10"/>
  <c r="AB29" i="10" s="1"/>
  <c r="X29" i="10"/>
  <c r="W29" i="10"/>
  <c r="V29" i="10"/>
  <c r="U29" i="10"/>
  <c r="M29" i="10"/>
  <c r="N29" i="10" s="1"/>
  <c r="S29" i="10" s="1"/>
  <c r="K29" i="10"/>
  <c r="L29" i="10" s="1"/>
  <c r="R29" i="10" s="1"/>
  <c r="AA47" i="10"/>
  <c r="AB47" i="10" s="1"/>
  <c r="X47" i="10"/>
  <c r="W47" i="10"/>
  <c r="V47" i="10"/>
  <c r="U47" i="10"/>
  <c r="M47" i="10"/>
  <c r="N47" i="10" s="1"/>
  <c r="S47" i="10" s="1"/>
  <c r="K47" i="10"/>
  <c r="L47" i="10" s="1"/>
  <c r="R47" i="10" s="1"/>
  <c r="AA18" i="10"/>
  <c r="AB18" i="10" s="1"/>
  <c r="X18" i="10"/>
  <c r="W18" i="10"/>
  <c r="V18" i="10"/>
  <c r="U18" i="10"/>
  <c r="M18" i="10"/>
  <c r="N18" i="10" s="1"/>
  <c r="S18" i="10" s="1"/>
  <c r="K18" i="10"/>
  <c r="L18" i="10" s="1"/>
  <c r="R18" i="10" s="1"/>
  <c r="AA34" i="10"/>
  <c r="AB34" i="10" s="1"/>
  <c r="X34" i="10"/>
  <c r="W34" i="10"/>
  <c r="V34" i="10"/>
  <c r="U34" i="10"/>
  <c r="M34" i="10"/>
  <c r="N34" i="10" s="1"/>
  <c r="S34" i="10" s="1"/>
  <c r="K34" i="10"/>
  <c r="L34" i="10" s="1"/>
  <c r="R34" i="10" s="1"/>
  <c r="AA32" i="10"/>
  <c r="AB32" i="10" s="1"/>
  <c r="X32" i="10"/>
  <c r="W32" i="10"/>
  <c r="V32" i="10"/>
  <c r="U32" i="10"/>
  <c r="M32" i="10"/>
  <c r="N32" i="10" s="1"/>
  <c r="S32" i="10" s="1"/>
  <c r="K32" i="10"/>
  <c r="L32" i="10" s="1"/>
  <c r="R32" i="10" s="1"/>
  <c r="AA8" i="10"/>
  <c r="AB8" i="10" s="1"/>
  <c r="X8" i="10"/>
  <c r="W8" i="10"/>
  <c r="V8" i="10"/>
  <c r="U8" i="10"/>
  <c r="M8" i="10"/>
  <c r="N8" i="10" s="1"/>
  <c r="S8" i="10" s="1"/>
  <c r="K8" i="10"/>
  <c r="L8" i="10" s="1"/>
  <c r="R8" i="10" s="1"/>
  <c r="AA23" i="10"/>
  <c r="AB23" i="10" s="1"/>
  <c r="X23" i="10"/>
  <c r="W23" i="10"/>
  <c r="V23" i="10"/>
  <c r="U23" i="10"/>
  <c r="M23" i="10"/>
  <c r="N23" i="10" s="1"/>
  <c r="S23" i="10" s="1"/>
  <c r="K23" i="10"/>
  <c r="L23" i="10" s="1"/>
  <c r="R23" i="10" s="1"/>
  <c r="AA26" i="10"/>
  <c r="AB26" i="10" s="1"/>
  <c r="X26" i="10"/>
  <c r="W26" i="10"/>
  <c r="V26" i="10"/>
  <c r="U26" i="10"/>
  <c r="M26" i="10"/>
  <c r="N26" i="10" s="1"/>
  <c r="S26" i="10" s="1"/>
  <c r="K26" i="10"/>
  <c r="L26" i="10" s="1"/>
  <c r="R26" i="10" s="1"/>
  <c r="AA30" i="10"/>
  <c r="AB30" i="10" s="1"/>
  <c r="X30" i="10"/>
  <c r="W30" i="10"/>
  <c r="V30" i="10"/>
  <c r="U30" i="10"/>
  <c r="M30" i="10"/>
  <c r="N30" i="10" s="1"/>
  <c r="S30" i="10" s="1"/>
  <c r="K30" i="10"/>
  <c r="L30" i="10" s="1"/>
  <c r="R30" i="10" s="1"/>
  <c r="AA25" i="10"/>
  <c r="AB25" i="10" s="1"/>
  <c r="X25" i="10"/>
  <c r="W25" i="10"/>
  <c r="V25" i="10"/>
  <c r="U25" i="10"/>
  <c r="M25" i="10"/>
  <c r="N25" i="10" s="1"/>
  <c r="S25" i="10" s="1"/>
  <c r="K25" i="10"/>
  <c r="L25" i="10" s="1"/>
  <c r="R25" i="10" s="1"/>
  <c r="AA10" i="10"/>
  <c r="AB10" i="10" s="1"/>
  <c r="X10" i="10"/>
  <c r="W10" i="10"/>
  <c r="V10" i="10"/>
  <c r="U10" i="10"/>
  <c r="M10" i="10"/>
  <c r="N10" i="10" s="1"/>
  <c r="S10" i="10" s="1"/>
  <c r="K10" i="10"/>
  <c r="L10" i="10" s="1"/>
  <c r="R10" i="10" s="1"/>
  <c r="AA14" i="10"/>
  <c r="AB14" i="10" s="1"/>
  <c r="X14" i="10"/>
  <c r="W14" i="10"/>
  <c r="V14" i="10"/>
  <c r="U14" i="10"/>
  <c r="M14" i="10"/>
  <c r="N14" i="10" s="1"/>
  <c r="S14" i="10" s="1"/>
  <c r="K14" i="10"/>
  <c r="L14" i="10" s="1"/>
  <c r="R14" i="10" s="1"/>
  <c r="AA5" i="10"/>
  <c r="AB5" i="10" s="1"/>
  <c r="X5" i="10"/>
  <c r="W5" i="10"/>
  <c r="V5" i="10"/>
  <c r="U5" i="10"/>
  <c r="M5" i="10"/>
  <c r="N5" i="10" s="1"/>
  <c r="S5" i="10" s="1"/>
  <c r="K5" i="10"/>
  <c r="L5" i="10" s="1"/>
  <c r="R5" i="10" s="1"/>
  <c r="AA27" i="10"/>
  <c r="AB27" i="10" s="1"/>
  <c r="X27" i="10"/>
  <c r="W27" i="10"/>
  <c r="V27" i="10"/>
  <c r="U27" i="10"/>
  <c r="M27" i="10"/>
  <c r="N27" i="10" s="1"/>
  <c r="S27" i="10" s="1"/>
  <c r="K27" i="10"/>
  <c r="L27" i="10" s="1"/>
  <c r="R27" i="10" s="1"/>
  <c r="AA7" i="10"/>
  <c r="AB7" i="10" s="1"/>
  <c r="X7" i="10"/>
  <c r="W7" i="10"/>
  <c r="V7" i="10"/>
  <c r="U7" i="10"/>
  <c r="M7" i="10"/>
  <c r="N7" i="10" s="1"/>
  <c r="S7" i="10" s="1"/>
  <c r="K7" i="10"/>
  <c r="L7" i="10" s="1"/>
  <c r="R7" i="10" s="1"/>
  <c r="L52" i="8"/>
  <c r="AB52" i="8"/>
  <c r="L29" i="8" s="1"/>
  <c r="M29" i="8" s="1"/>
  <c r="P29" i="8" s="1"/>
  <c r="L6" i="8"/>
  <c r="M6" i="8" s="1"/>
  <c r="P6" i="8" s="1"/>
  <c r="L7" i="8"/>
  <c r="L8" i="8"/>
  <c r="L9" i="8"/>
  <c r="M9" i="8" s="1"/>
  <c r="P9" i="8" s="1"/>
  <c r="L10" i="8"/>
  <c r="M10" i="8" s="1"/>
  <c r="P10" i="8" s="1"/>
  <c r="L11" i="8"/>
  <c r="L12" i="8"/>
  <c r="L13" i="8"/>
  <c r="M13" i="8" s="1"/>
  <c r="P13" i="8" s="1"/>
  <c r="L14" i="8"/>
  <c r="M14" i="8" s="1"/>
  <c r="P14" i="8" s="1"/>
  <c r="L15" i="8"/>
  <c r="L16" i="8"/>
  <c r="L17" i="8"/>
  <c r="M17" i="8" s="1"/>
  <c r="P17" i="8" s="1"/>
  <c r="L18" i="8"/>
  <c r="M18" i="8" s="1"/>
  <c r="P18" i="8" s="1"/>
  <c r="L19" i="8"/>
  <c r="L20" i="8"/>
  <c r="L21" i="8"/>
  <c r="M21" i="8" s="1"/>
  <c r="P21" i="8" s="1"/>
  <c r="L22" i="8"/>
  <c r="M22" i="8" s="1"/>
  <c r="P22" i="8" s="1"/>
  <c r="L23" i="8"/>
  <c r="L24" i="8"/>
  <c r="L25" i="8"/>
  <c r="M25" i="8" s="1"/>
  <c r="P25" i="8" s="1"/>
  <c r="L26" i="8"/>
  <c r="M26" i="8" s="1"/>
  <c r="P26" i="8" s="1"/>
  <c r="L27" i="8"/>
  <c r="L28" i="8"/>
  <c r="L30" i="8"/>
  <c r="M30" i="8" s="1"/>
  <c r="P30" i="8" s="1"/>
  <c r="L31" i="8"/>
  <c r="L32" i="8"/>
  <c r="L33" i="8"/>
  <c r="M33" i="8" s="1"/>
  <c r="P33" i="8" s="1"/>
  <c r="L34" i="8"/>
  <c r="M34" i="8" s="1"/>
  <c r="P34" i="8" s="1"/>
  <c r="L35" i="8"/>
  <c r="L36" i="8"/>
  <c r="L37" i="8"/>
  <c r="M37" i="8" s="1"/>
  <c r="P37" i="8" s="1"/>
  <c r="L38" i="8"/>
  <c r="M38" i="8" s="1"/>
  <c r="P38" i="8" s="1"/>
  <c r="L39" i="8"/>
  <c r="L40" i="8"/>
  <c r="L41" i="8"/>
  <c r="M41" i="8" s="1"/>
  <c r="P41" i="8" s="1"/>
  <c r="L42" i="8"/>
  <c r="M42" i="8" s="1"/>
  <c r="P42" i="8" s="1"/>
  <c r="L43" i="8"/>
  <c r="L44" i="8"/>
  <c r="L45" i="8"/>
  <c r="M45" i="8" s="1"/>
  <c r="P45" i="8" s="1"/>
  <c r="L46" i="8"/>
  <c r="M46" i="8" s="1"/>
  <c r="P46" i="8" s="1"/>
  <c r="L47" i="8"/>
  <c r="L48" i="8"/>
  <c r="L49" i="8"/>
  <c r="M49" i="8" s="1"/>
  <c r="P49" i="8" s="1"/>
  <c r="L50" i="8"/>
  <c r="M50" i="8" s="1"/>
  <c r="P50" i="8" s="1"/>
  <c r="L51" i="8"/>
  <c r="L5" i="8"/>
  <c r="M5" i="8" s="1"/>
  <c r="P5" i="8" s="1"/>
  <c r="T10" i="8"/>
  <c r="S10" i="8"/>
  <c r="T5" i="8"/>
  <c r="S5" i="8"/>
  <c r="T38" i="8"/>
  <c r="S38" i="8"/>
  <c r="T7" i="8"/>
  <c r="S7" i="8"/>
  <c r="Q29" i="8"/>
  <c r="T8" i="8"/>
  <c r="T22" i="8"/>
  <c r="T48" i="8"/>
  <c r="T39" i="8"/>
  <c r="T31" i="8"/>
  <c r="T35" i="8"/>
  <c r="T34" i="8"/>
  <c r="T43" i="8"/>
  <c r="T41" i="8"/>
  <c r="T16" i="8"/>
  <c r="T15" i="8"/>
  <c r="T12" i="8"/>
  <c r="T6" i="8"/>
  <c r="T32" i="8"/>
  <c r="T49" i="8"/>
  <c r="T36" i="8"/>
  <c r="T14" i="8"/>
  <c r="T20" i="8"/>
  <c r="T17" i="8"/>
  <c r="T50" i="8"/>
  <c r="T11" i="8"/>
  <c r="T40" i="8"/>
  <c r="T26" i="8"/>
  <c r="T44" i="8"/>
  <c r="T47" i="8"/>
  <c r="T9" i="8"/>
  <c r="T23" i="8"/>
  <c r="T28" i="8"/>
  <c r="T45" i="8"/>
  <c r="T25" i="8"/>
  <c r="T33" i="8"/>
  <c r="T30" i="8"/>
  <c r="T13" i="8"/>
  <c r="T21" i="8"/>
  <c r="T18" i="8"/>
  <c r="T52" i="8"/>
  <c r="T37" i="8"/>
  <c r="T51" i="8"/>
  <c r="T24" i="8"/>
  <c r="T19" i="8"/>
  <c r="T27" i="8"/>
  <c r="T42" i="8"/>
  <c r="T46" i="8"/>
  <c r="S8" i="8"/>
  <c r="S22" i="8"/>
  <c r="S48" i="8"/>
  <c r="S39" i="8"/>
  <c r="S31" i="8"/>
  <c r="S35" i="8"/>
  <c r="S34" i="8"/>
  <c r="S43" i="8"/>
  <c r="S41" i="8"/>
  <c r="S16" i="8"/>
  <c r="S15" i="8"/>
  <c r="S12" i="8"/>
  <c r="S6" i="8"/>
  <c r="S32" i="8"/>
  <c r="S49" i="8"/>
  <c r="S36" i="8"/>
  <c r="S14" i="8"/>
  <c r="S20" i="8"/>
  <c r="S17" i="8"/>
  <c r="S50" i="8"/>
  <c r="S11" i="8"/>
  <c r="S40" i="8"/>
  <c r="S26" i="8"/>
  <c r="S44" i="8"/>
  <c r="S47" i="8"/>
  <c r="S9" i="8"/>
  <c r="S23" i="8"/>
  <c r="S28" i="8"/>
  <c r="S45" i="8"/>
  <c r="S25" i="8"/>
  <c r="S33" i="8"/>
  <c r="S30" i="8"/>
  <c r="S13" i="8"/>
  <c r="S21" i="8"/>
  <c r="S18" i="8"/>
  <c r="S52" i="8"/>
  <c r="S37" i="8"/>
  <c r="S51" i="8"/>
  <c r="S24" i="8"/>
  <c r="S19" i="8"/>
  <c r="S27" i="8"/>
  <c r="S42" i="8"/>
  <c r="S46" i="8"/>
  <c r="T29" i="8"/>
  <c r="Y52" i="8"/>
  <c r="J29" i="8" s="1"/>
  <c r="K29" i="8" s="1"/>
  <c r="O29" i="8" s="1"/>
  <c r="R29" i="8"/>
  <c r="U42" i="8"/>
  <c r="V42" i="8" s="1"/>
  <c r="R42" i="8"/>
  <c r="Q42" i="8"/>
  <c r="J42" i="8"/>
  <c r="K42" i="8" s="1"/>
  <c r="O42" i="8" s="1"/>
  <c r="U27" i="8"/>
  <c r="V27" i="8" s="1"/>
  <c r="R27" i="8"/>
  <c r="Q27" i="8"/>
  <c r="J27" i="8"/>
  <c r="K27" i="8" s="1"/>
  <c r="O27" i="8" s="1"/>
  <c r="U19" i="8"/>
  <c r="V19" i="8" s="1"/>
  <c r="R19" i="8"/>
  <c r="Q19" i="8"/>
  <c r="J19" i="8"/>
  <c r="K19" i="8" s="1"/>
  <c r="O19" i="8" s="1"/>
  <c r="U24" i="8"/>
  <c r="V24" i="8" s="1"/>
  <c r="R24" i="8"/>
  <c r="Q24" i="8"/>
  <c r="J24" i="8"/>
  <c r="K24" i="8" s="1"/>
  <c r="O24" i="8" s="1"/>
  <c r="U51" i="8"/>
  <c r="V51" i="8" s="1"/>
  <c r="R51" i="8"/>
  <c r="Q51" i="8"/>
  <c r="J51" i="8"/>
  <c r="K51" i="8" s="1"/>
  <c r="O51" i="8" s="1"/>
  <c r="U37" i="8"/>
  <c r="V37" i="8" s="1"/>
  <c r="R37" i="8"/>
  <c r="Q37" i="8"/>
  <c r="J37" i="8"/>
  <c r="K37" i="8" s="1"/>
  <c r="O37" i="8" s="1"/>
  <c r="U52" i="8"/>
  <c r="V52" i="8" s="1"/>
  <c r="R52" i="8"/>
  <c r="Q52" i="8"/>
  <c r="J52" i="8"/>
  <c r="K52" i="8" s="1"/>
  <c r="O52" i="8" s="1"/>
  <c r="U18" i="8"/>
  <c r="V18" i="8" s="1"/>
  <c r="R18" i="8"/>
  <c r="Q18" i="8"/>
  <c r="J18" i="8"/>
  <c r="K18" i="8" s="1"/>
  <c r="O18" i="8" s="1"/>
  <c r="U21" i="8"/>
  <c r="V21" i="8" s="1"/>
  <c r="R21" i="8"/>
  <c r="Q21" i="8"/>
  <c r="J21" i="8"/>
  <c r="K21" i="8" s="1"/>
  <c r="O21" i="8" s="1"/>
  <c r="U13" i="8"/>
  <c r="V13" i="8" s="1"/>
  <c r="R13" i="8"/>
  <c r="Q13" i="8"/>
  <c r="J13" i="8"/>
  <c r="K13" i="8" s="1"/>
  <c r="O13" i="8" s="1"/>
  <c r="U30" i="8"/>
  <c r="V30" i="8" s="1"/>
  <c r="R30" i="8"/>
  <c r="Q30" i="8"/>
  <c r="J30" i="8"/>
  <c r="K30" i="8" s="1"/>
  <c r="O30" i="8" s="1"/>
  <c r="U33" i="8"/>
  <c r="V33" i="8" s="1"/>
  <c r="R33" i="8"/>
  <c r="Q33" i="8"/>
  <c r="J33" i="8"/>
  <c r="K33" i="8" s="1"/>
  <c r="O33" i="8" s="1"/>
  <c r="U25" i="8"/>
  <c r="V25" i="8" s="1"/>
  <c r="R25" i="8"/>
  <c r="Q25" i="8"/>
  <c r="J25" i="8"/>
  <c r="K25" i="8" s="1"/>
  <c r="O25" i="8" s="1"/>
  <c r="U45" i="8"/>
  <c r="V45" i="8" s="1"/>
  <c r="R45" i="8"/>
  <c r="Q45" i="8"/>
  <c r="J45" i="8"/>
  <c r="K45" i="8" s="1"/>
  <c r="O45" i="8" s="1"/>
  <c r="U28" i="8"/>
  <c r="V28" i="8" s="1"/>
  <c r="R28" i="8"/>
  <c r="Q28" i="8"/>
  <c r="J28" i="8"/>
  <c r="K28" i="8" s="1"/>
  <c r="O28" i="8" s="1"/>
  <c r="U23" i="8"/>
  <c r="V23" i="8" s="1"/>
  <c r="R23" i="8"/>
  <c r="Q23" i="8"/>
  <c r="J23" i="8"/>
  <c r="K23" i="8" s="1"/>
  <c r="O23" i="8" s="1"/>
  <c r="U9" i="8"/>
  <c r="V9" i="8" s="1"/>
  <c r="R9" i="8"/>
  <c r="Q9" i="8"/>
  <c r="J9" i="8"/>
  <c r="K9" i="8" s="1"/>
  <c r="O9" i="8" s="1"/>
  <c r="U47" i="8"/>
  <c r="V47" i="8" s="1"/>
  <c r="R47" i="8"/>
  <c r="Q47" i="8"/>
  <c r="J47" i="8"/>
  <c r="K47" i="8" s="1"/>
  <c r="O47" i="8" s="1"/>
  <c r="U44" i="8"/>
  <c r="V44" i="8" s="1"/>
  <c r="R44" i="8"/>
  <c r="Q44" i="8"/>
  <c r="J44" i="8"/>
  <c r="K44" i="8" s="1"/>
  <c r="O44" i="8" s="1"/>
  <c r="U26" i="8"/>
  <c r="V26" i="8" s="1"/>
  <c r="R26" i="8"/>
  <c r="Q26" i="8"/>
  <c r="J26" i="8"/>
  <c r="K26" i="8" s="1"/>
  <c r="O26" i="8" s="1"/>
  <c r="U40" i="8"/>
  <c r="V40" i="8" s="1"/>
  <c r="R40" i="8"/>
  <c r="Q40" i="8"/>
  <c r="J40" i="8"/>
  <c r="K40" i="8" s="1"/>
  <c r="O40" i="8" s="1"/>
  <c r="U11" i="8"/>
  <c r="V11" i="8" s="1"/>
  <c r="R11" i="8"/>
  <c r="Q11" i="8"/>
  <c r="J11" i="8"/>
  <c r="K11" i="8" s="1"/>
  <c r="O11" i="8" s="1"/>
  <c r="U50" i="8"/>
  <c r="V50" i="8" s="1"/>
  <c r="R50" i="8"/>
  <c r="Q50" i="8"/>
  <c r="J50" i="8"/>
  <c r="K50" i="8" s="1"/>
  <c r="O50" i="8" s="1"/>
  <c r="U17" i="8"/>
  <c r="V17" i="8" s="1"/>
  <c r="R17" i="8"/>
  <c r="Q17" i="8"/>
  <c r="J17" i="8"/>
  <c r="K17" i="8" s="1"/>
  <c r="O17" i="8" s="1"/>
  <c r="U20" i="8"/>
  <c r="V20" i="8" s="1"/>
  <c r="R20" i="8"/>
  <c r="Q20" i="8"/>
  <c r="J20" i="8"/>
  <c r="K20" i="8" s="1"/>
  <c r="O20" i="8" s="1"/>
  <c r="U14" i="8"/>
  <c r="V14" i="8" s="1"/>
  <c r="R14" i="8"/>
  <c r="Q14" i="8"/>
  <c r="J14" i="8"/>
  <c r="K14" i="8" s="1"/>
  <c r="O14" i="8" s="1"/>
  <c r="U36" i="8"/>
  <c r="V36" i="8" s="1"/>
  <c r="R36" i="8"/>
  <c r="Q36" i="8"/>
  <c r="J36" i="8"/>
  <c r="K36" i="8" s="1"/>
  <c r="O36" i="8" s="1"/>
  <c r="U49" i="8"/>
  <c r="V49" i="8" s="1"/>
  <c r="R49" i="8"/>
  <c r="Q49" i="8"/>
  <c r="J49" i="8"/>
  <c r="K49" i="8" s="1"/>
  <c r="O49" i="8" s="1"/>
  <c r="U32" i="8"/>
  <c r="V32" i="8" s="1"/>
  <c r="R32" i="8"/>
  <c r="Q32" i="8"/>
  <c r="J32" i="8"/>
  <c r="K32" i="8" s="1"/>
  <c r="O32" i="8" s="1"/>
  <c r="U6" i="8"/>
  <c r="V6" i="8" s="1"/>
  <c r="R6" i="8"/>
  <c r="Q6" i="8"/>
  <c r="J6" i="8"/>
  <c r="K6" i="8" s="1"/>
  <c r="O6" i="8" s="1"/>
  <c r="U12" i="8"/>
  <c r="V12" i="8" s="1"/>
  <c r="R12" i="8"/>
  <c r="Q12" i="8"/>
  <c r="J12" i="8"/>
  <c r="K12" i="8" s="1"/>
  <c r="O12" i="8" s="1"/>
  <c r="U15" i="8"/>
  <c r="V15" i="8" s="1"/>
  <c r="R15" i="8"/>
  <c r="Q15" i="8"/>
  <c r="J15" i="8"/>
  <c r="K15" i="8" s="1"/>
  <c r="O15" i="8" s="1"/>
  <c r="U16" i="8"/>
  <c r="V16" i="8" s="1"/>
  <c r="R16" i="8"/>
  <c r="Q16" i="8"/>
  <c r="J16" i="8"/>
  <c r="K16" i="8" s="1"/>
  <c r="O16" i="8" s="1"/>
  <c r="U41" i="8"/>
  <c r="V41" i="8" s="1"/>
  <c r="R41" i="8"/>
  <c r="Q41" i="8"/>
  <c r="J41" i="8"/>
  <c r="K41" i="8" s="1"/>
  <c r="O41" i="8" s="1"/>
  <c r="U43" i="8"/>
  <c r="V43" i="8" s="1"/>
  <c r="R43" i="8"/>
  <c r="Q43" i="8"/>
  <c r="J43" i="8"/>
  <c r="K43" i="8" s="1"/>
  <c r="O43" i="8" s="1"/>
  <c r="U34" i="8"/>
  <c r="V34" i="8" s="1"/>
  <c r="R34" i="8"/>
  <c r="Q34" i="8"/>
  <c r="J34" i="8"/>
  <c r="K34" i="8" s="1"/>
  <c r="O34" i="8" s="1"/>
  <c r="U35" i="8"/>
  <c r="V35" i="8" s="1"/>
  <c r="R35" i="8"/>
  <c r="Q35" i="8"/>
  <c r="J35" i="8"/>
  <c r="K35" i="8" s="1"/>
  <c r="O35" i="8" s="1"/>
  <c r="U31" i="8"/>
  <c r="V31" i="8" s="1"/>
  <c r="R31" i="8"/>
  <c r="Q31" i="8"/>
  <c r="J31" i="8"/>
  <c r="K31" i="8" s="1"/>
  <c r="O31" i="8" s="1"/>
  <c r="U39" i="8"/>
  <c r="V39" i="8" s="1"/>
  <c r="R39" i="8"/>
  <c r="Q39" i="8"/>
  <c r="J39" i="8"/>
  <c r="K39" i="8" s="1"/>
  <c r="O39" i="8" s="1"/>
  <c r="U48" i="8"/>
  <c r="V48" i="8" s="1"/>
  <c r="R48" i="8"/>
  <c r="Q48" i="8"/>
  <c r="J48" i="8"/>
  <c r="K48" i="8" s="1"/>
  <c r="O48" i="8" s="1"/>
  <c r="U22" i="8"/>
  <c r="V22" i="8" s="1"/>
  <c r="R22" i="8"/>
  <c r="Q22" i="8"/>
  <c r="J22" i="8"/>
  <c r="K22" i="8" s="1"/>
  <c r="O22" i="8" s="1"/>
  <c r="U8" i="8"/>
  <c r="V8" i="8" s="1"/>
  <c r="R8" i="8"/>
  <c r="Q8" i="8"/>
  <c r="J8" i="8"/>
  <c r="K8" i="8" s="1"/>
  <c r="O8" i="8" s="1"/>
  <c r="U46" i="8"/>
  <c r="V46" i="8" s="1"/>
  <c r="R46" i="8"/>
  <c r="Q46" i="8"/>
  <c r="J46" i="8"/>
  <c r="K46" i="8" s="1"/>
  <c r="O46" i="8" s="1"/>
  <c r="U10" i="8"/>
  <c r="V10" i="8" s="1"/>
  <c r="R10" i="8"/>
  <c r="Q10" i="8"/>
  <c r="J10" i="8"/>
  <c r="K10" i="8" s="1"/>
  <c r="O10" i="8" s="1"/>
  <c r="U5" i="8"/>
  <c r="V5" i="8" s="1"/>
  <c r="R5" i="8"/>
  <c r="Q5" i="8"/>
  <c r="J5" i="8"/>
  <c r="K5" i="8" s="1"/>
  <c r="O5" i="8" s="1"/>
  <c r="U38" i="8"/>
  <c r="V38" i="8" s="1"/>
  <c r="R38" i="8"/>
  <c r="Q38" i="8"/>
  <c r="J38" i="8"/>
  <c r="K38" i="8" s="1"/>
  <c r="O38" i="8" s="1"/>
  <c r="U7" i="8"/>
  <c r="V7" i="8" s="1"/>
  <c r="R7" i="8"/>
  <c r="Q7" i="8"/>
  <c r="J7" i="8"/>
  <c r="K7" i="8" s="1"/>
  <c r="O7" i="8" s="1"/>
  <c r="C49" i="7"/>
  <c r="AA51" i="10" s="1"/>
  <c r="AB51" i="10" s="1"/>
  <c r="U29" i="8" l="1"/>
  <c r="V29" i="8" s="1"/>
  <c r="Y51" i="10"/>
  <c r="M31" i="8"/>
  <c r="P31" i="8" s="1"/>
  <c r="M35" i="8"/>
  <c r="P35" i="8" s="1"/>
  <c r="M39" i="8"/>
  <c r="P39" i="8" s="1"/>
  <c r="M43" i="8"/>
  <c r="P43" i="8" s="1"/>
  <c r="M47" i="8"/>
  <c r="P47" i="8" s="1"/>
  <c r="M51" i="8"/>
  <c r="P51" i="8" s="1"/>
  <c r="M7" i="8"/>
  <c r="P7" i="8" s="1"/>
  <c r="M11" i="8"/>
  <c r="P11" i="8" s="1"/>
  <c r="M15" i="8"/>
  <c r="P15" i="8" s="1"/>
  <c r="M19" i="8"/>
  <c r="P19" i="8" s="1"/>
  <c r="M23" i="8"/>
  <c r="P23" i="8" s="1"/>
  <c r="M27" i="8"/>
  <c r="P27" i="8" s="1"/>
  <c r="M32" i="8"/>
  <c r="P32" i="8" s="1"/>
  <c r="M36" i="8"/>
  <c r="P36" i="8" s="1"/>
  <c r="M40" i="8"/>
  <c r="P40" i="8" s="1"/>
  <c r="M44" i="8"/>
  <c r="P44" i="8" s="1"/>
  <c r="M48" i="8"/>
  <c r="P48" i="8" s="1"/>
  <c r="M52" i="8"/>
  <c r="P52" i="8" s="1"/>
  <c r="M8" i="8"/>
  <c r="P8" i="8" s="1"/>
  <c r="M12" i="8"/>
  <c r="P12" i="8" s="1"/>
  <c r="M16" i="8"/>
  <c r="P16" i="8" s="1"/>
  <c r="M20" i="8"/>
  <c r="P20" i="8" s="1"/>
  <c r="M24" i="8"/>
  <c r="P24" i="8" s="1"/>
  <c r="M28" i="8"/>
  <c r="P28" i="8" s="1"/>
  <c r="S29" i="8"/>
</calcChain>
</file>

<file path=xl/sharedStrings.xml><?xml version="1.0" encoding="utf-8"?>
<sst xmlns="http://schemas.openxmlformats.org/spreadsheetml/2006/main" count="499" uniqueCount="135">
  <si>
    <t>無線局数</t>
    <rPh sb="0" eb="2">
      <t>ムセン</t>
    </rPh>
    <rPh sb="2" eb="3">
      <t>キョク</t>
    </rPh>
    <rPh sb="3" eb="4">
      <t>スウ</t>
    </rPh>
    <phoneticPr fontId="1"/>
  </si>
  <si>
    <t>人口</t>
    <rPh sb="0" eb="2">
      <t>ジンコウ</t>
    </rPh>
    <phoneticPr fontId="1"/>
  </si>
  <si>
    <t>人口1万人</t>
  </si>
  <si>
    <t>総務省</t>
  </si>
  <si>
    <t>都道府県</t>
  </si>
  <si>
    <t>あたりの</t>
  </si>
  <si>
    <t>2021/2022比</t>
    <rPh sb="9" eb="10">
      <t>ヒ</t>
    </rPh>
    <phoneticPr fontId="1"/>
  </si>
  <si>
    <t>JARL</t>
    <phoneticPr fontId="1"/>
  </si>
  <si>
    <t>並び順</t>
  </si>
  <si>
    <t>〔万人〕</t>
  </si>
  <si>
    <t>局数</t>
  </si>
  <si>
    <t>増減</t>
    <rPh sb="0" eb="2">
      <t>ゾウゲン</t>
    </rPh>
    <phoneticPr fontId="1"/>
  </si>
  <si>
    <t>率</t>
    <rPh sb="0" eb="1">
      <t>リツ</t>
    </rPh>
    <phoneticPr fontId="1"/>
  </si>
  <si>
    <t>会員数</t>
    <rPh sb="0" eb="3">
      <t>カイインスウ</t>
    </rPh>
    <phoneticPr fontId="1"/>
  </si>
  <si>
    <t>加入率</t>
    <rPh sb="0" eb="2">
      <t>カニュウ</t>
    </rPh>
    <rPh sb="2" eb="3">
      <t>リツ</t>
    </rPh>
    <phoneticPr fontId="1"/>
  </si>
  <si>
    <t>2022年</t>
    <rPh sb="4" eb="5">
      <t>ネン</t>
    </rPh>
    <phoneticPr fontId="1"/>
  </si>
  <si>
    <t>高知</t>
  </si>
  <si>
    <t>東京</t>
  </si>
  <si>
    <t>北海道</t>
  </si>
  <si>
    <t>神奈川</t>
  </si>
  <si>
    <t>徳島</t>
  </si>
  <si>
    <t>大阪</t>
  </si>
  <si>
    <t>青森</t>
  </si>
  <si>
    <t>愛知</t>
  </si>
  <si>
    <t>宮崎</t>
  </si>
  <si>
    <t>埼玉</t>
  </si>
  <si>
    <t>大分</t>
  </si>
  <si>
    <t>千葉</t>
  </si>
  <si>
    <t>山梨</t>
  </si>
  <si>
    <t>兵庫</t>
  </si>
  <si>
    <t>鹿児島</t>
  </si>
  <si>
    <t>鳥取</t>
  </si>
  <si>
    <t>福岡</t>
  </si>
  <si>
    <t>秋田</t>
  </si>
  <si>
    <t>静岡</t>
  </si>
  <si>
    <t>岩手</t>
  </si>
  <si>
    <t>茨城</t>
  </si>
  <si>
    <t>福島</t>
  </si>
  <si>
    <t>広島</t>
  </si>
  <si>
    <t>栃木</t>
  </si>
  <si>
    <t>京都</t>
  </si>
  <si>
    <t>沖縄</t>
  </si>
  <si>
    <t>宮城</t>
  </si>
  <si>
    <t>新潟</t>
  </si>
  <si>
    <t>三重</t>
  </si>
  <si>
    <t>長野</t>
  </si>
  <si>
    <t>山形</t>
  </si>
  <si>
    <t>岐阜</t>
  </si>
  <si>
    <t>群馬</t>
  </si>
  <si>
    <t>熊本</t>
  </si>
  <si>
    <t>岡山</t>
  </si>
  <si>
    <t>愛媛</t>
  </si>
  <si>
    <t>佐賀</t>
  </si>
  <si>
    <t>島根</t>
  </si>
  <si>
    <t>福井</t>
  </si>
  <si>
    <t>和歌山</t>
  </si>
  <si>
    <t>滋賀</t>
  </si>
  <si>
    <t>山口</t>
  </si>
  <si>
    <t>合計</t>
    <rPh sb="0" eb="2">
      <t>ゴウケイ</t>
    </rPh>
    <phoneticPr fontId="1"/>
  </si>
  <si>
    <t>奈良</t>
  </si>
  <si>
    <t>石川</t>
  </si>
  <si>
    <t>長崎</t>
  </si>
  <si>
    <t>富山</t>
  </si>
  <si>
    <t>香川</t>
  </si>
  <si>
    <t>佐賀</t>
    <phoneticPr fontId="1"/>
  </si>
  <si>
    <t>北海道</t>
    <rPh sb="0" eb="3">
      <t>ホッカイドウ</t>
    </rPh>
    <phoneticPr fontId="1"/>
  </si>
  <si>
    <t>2022/2024比</t>
    <rPh sb="9" eb="10">
      <t>ヒ</t>
    </rPh>
    <phoneticPr fontId="1"/>
  </si>
  <si>
    <t>#</t>
  </si>
  <si>
    <t>人 口</t>
  </si>
  <si>
    <t>東京都</t>
  </si>
  <si>
    <t>神奈川県</t>
  </si>
  <si>
    <t>大阪府</t>
  </si>
  <si>
    <t>愛知県</t>
  </si>
  <si>
    <t>埼玉県</t>
  </si>
  <si>
    <t>千葉県</t>
  </si>
  <si>
    <t>兵庫県</t>
  </si>
  <si>
    <t>福岡県</t>
  </si>
  <si>
    <t>静岡県</t>
  </si>
  <si>
    <t>茨城県</t>
  </si>
  <si>
    <t>広島県</t>
  </si>
  <si>
    <t>京都府</t>
  </si>
  <si>
    <t>宮城県</t>
  </si>
  <si>
    <t>新潟県</t>
  </si>
  <si>
    <t>長野県</t>
  </si>
  <si>
    <t>岐阜県</t>
  </si>
  <si>
    <t>群馬県</t>
  </si>
  <si>
    <t>栃木県</t>
  </si>
  <si>
    <t>岡山県</t>
  </si>
  <si>
    <t>福島県</t>
  </si>
  <si>
    <t>三重県</t>
  </si>
  <si>
    <t>熊本県</t>
  </si>
  <si>
    <t>鹿児島県</t>
  </si>
  <si>
    <t>沖縄県</t>
  </si>
  <si>
    <t>滋賀県</t>
  </si>
  <si>
    <t>山口県</t>
  </si>
  <si>
    <t>奈良県</t>
  </si>
  <si>
    <t>愛媛県</t>
  </si>
  <si>
    <t>長崎県</t>
  </si>
  <si>
    <t>青森県</t>
  </si>
  <si>
    <t>岩手県</t>
  </si>
  <si>
    <t>石川県</t>
  </si>
  <si>
    <t>大分県</t>
  </si>
  <si>
    <t>宮崎県</t>
  </si>
  <si>
    <t>山形県</t>
  </si>
  <si>
    <t>富山県</t>
  </si>
  <si>
    <t>香川県</t>
  </si>
  <si>
    <t>秋田県</t>
  </si>
  <si>
    <t>和歌山県</t>
  </si>
  <si>
    <t>山梨県</t>
  </si>
  <si>
    <t>佐賀県</t>
  </si>
  <si>
    <t>福井県</t>
  </si>
  <si>
    <t>徳島県</t>
  </si>
  <si>
    <t>高知県</t>
  </si>
  <si>
    <t>島根県</t>
  </si>
  <si>
    <t>鳥取県</t>
  </si>
  <si>
    <t>東京</t>
    <phoneticPr fontId="1"/>
  </si>
  <si>
    <t>2024年</t>
    <rPh sb="4" eb="5">
      <t>ネン</t>
    </rPh>
    <phoneticPr fontId="1"/>
  </si>
  <si>
    <t>2024/2025比</t>
    <rPh sb="9" eb="10">
      <t>ヒ</t>
    </rPh>
    <phoneticPr fontId="1"/>
  </si>
  <si>
    <t>大阪</t>
    <phoneticPr fontId="1"/>
  </si>
  <si>
    <t>京都</t>
    <phoneticPr fontId="1"/>
  </si>
  <si>
    <t>https://amenara-blog.com/japan-population/</t>
    <phoneticPr fontId="1"/>
  </si>
  <si>
    <t>日本の人口</t>
    <rPh sb="0" eb="2">
      <t>ニホン</t>
    </rPh>
    <rPh sb="3" eb="5">
      <t>ジンコウ</t>
    </rPh>
    <phoneticPr fontId="1"/>
  </si>
  <si>
    <t>2024年JARL</t>
  </si>
  <si>
    <t>https://cq-out-door.cocolog-nifty.com/jg1ktc/2024/03/post-f95e24.html</t>
    <phoneticPr fontId="1"/>
  </si>
  <si>
    <t>https://cq-out-door.cocolog-nifty.com/jg1ktc/2024/05/post-037950.html</t>
    <phoneticPr fontId="1"/>
  </si>
  <si>
    <t>都道</t>
    <phoneticPr fontId="1"/>
  </si>
  <si>
    <t>府県</t>
  </si>
  <si>
    <t>No.</t>
    <phoneticPr fontId="1"/>
  </si>
  <si>
    <t>2025年</t>
    <rPh sb="4" eb="5">
      <t>ネン</t>
    </rPh>
    <phoneticPr fontId="1"/>
  </si>
  <si>
    <t>(年不明)JARL</t>
    <phoneticPr fontId="1"/>
  </si>
  <si>
    <t>年不明</t>
    <rPh sb="0" eb="1">
      <t>ネン</t>
    </rPh>
    <rPh sb="1" eb="3">
      <t>フメイ</t>
    </rPh>
    <phoneticPr fontId="1"/>
  </si>
  <si>
    <t>都道府県</t>
    <rPh sb="0" eb="4">
      <t>トドウフケン</t>
    </rPh>
    <phoneticPr fontId="1"/>
  </si>
  <si>
    <t>項</t>
    <rPh sb="0" eb="1">
      <t>コウ</t>
    </rPh>
    <phoneticPr fontId="1"/>
  </si>
  <si>
    <t>出展</t>
    <rPh sb="0" eb="2">
      <t>シュッテン</t>
    </rPh>
    <phoneticPr fontId="1"/>
  </si>
  <si>
    <t>局数/万人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</si>
</sst>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 "/>
    <numFmt numFmtId="178" formatCode="m/d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" fillId="0" borderId="0" xfId="0" applyFont="1">
      <alignment vertical="center"/>
    </xf>
    <xf numFmtId="3" fontId="0" fillId="2" borderId="0" xfId="0" applyNumberFormat="1" applyFill="1">
      <alignment vertical="center"/>
    </xf>
    <xf numFmtId="9" fontId="0" fillId="0" borderId="0" xfId="0" applyNumberFormat="1">
      <alignment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2" borderId="0" xfId="0" applyNumberFormat="1" applyFill="1">
      <alignment vertical="center"/>
    </xf>
    <xf numFmtId="1" fontId="0" fillId="2" borderId="0" xfId="0" applyNumberFormat="1" applyFill="1">
      <alignment vertical="center"/>
    </xf>
    <xf numFmtId="0" fontId="7" fillId="0" borderId="0" xfId="4" applyFont="1" applyAlignment="1">
      <alignment horizontal="left" vertical="top"/>
    </xf>
    <xf numFmtId="0" fontId="7" fillId="0" borderId="0" xfId="4" applyFont="1" applyAlignment="1">
      <alignment wrapText="1"/>
    </xf>
    <xf numFmtId="0" fontId="8" fillId="0" borderId="0" xfId="4" applyFont="1" applyAlignment="1">
      <alignment vertical="top" wrapText="1"/>
    </xf>
    <xf numFmtId="3" fontId="9" fillId="0" borderId="0" xfId="4" applyNumberFormat="1" applyFont="1" applyAlignment="1">
      <alignment horizontal="right" vertical="top" shrinkToFit="1"/>
    </xf>
    <xf numFmtId="3" fontId="9" fillId="0" borderId="0" xfId="4" applyNumberFormat="1" applyFont="1" applyAlignment="1">
      <alignment vertical="top" shrinkToFit="1"/>
    </xf>
    <xf numFmtId="1" fontId="9" fillId="0" borderId="0" xfId="4" applyNumberFormat="1" applyFont="1" applyAlignment="1">
      <alignment vertical="top" shrinkToFit="1"/>
    </xf>
    <xf numFmtId="1" fontId="9" fillId="0" borderId="0" xfId="4" applyNumberFormat="1" applyFont="1" applyAlignment="1">
      <alignment horizontal="right" vertical="top" shrinkToFit="1"/>
    </xf>
    <xf numFmtId="3" fontId="7" fillId="0" borderId="0" xfId="4" applyNumberFormat="1" applyFont="1" applyAlignment="1">
      <alignment horizontal="left" vertical="top"/>
    </xf>
    <xf numFmtId="0" fontId="8" fillId="2" borderId="0" xfId="4" applyFont="1" applyFill="1" applyAlignment="1">
      <alignment vertical="top" wrapText="1"/>
    </xf>
    <xf numFmtId="1" fontId="9" fillId="2" borderId="0" xfId="4" applyNumberFormat="1" applyFont="1" applyFill="1" applyAlignment="1">
      <alignment vertical="top" shrinkToFit="1"/>
    </xf>
    <xf numFmtId="178" fontId="0" fillId="0" borderId="0" xfId="0" applyNumberFormat="1">
      <alignment vertical="center"/>
    </xf>
    <xf numFmtId="9" fontId="2" fillId="0" borderId="0" xfId="1" applyFont="1">
      <alignment vertical="center"/>
    </xf>
    <xf numFmtId="177" fontId="2" fillId="0" borderId="0" xfId="1" applyNumberFormat="1" applyFont="1">
      <alignment vertical="center"/>
    </xf>
    <xf numFmtId="0" fontId="10" fillId="6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3" fontId="12" fillId="0" borderId="0" xfId="0" applyNumberFormat="1" applyFont="1">
      <alignment vertical="center"/>
    </xf>
    <xf numFmtId="4" fontId="12" fillId="0" borderId="0" xfId="0" applyNumberFormat="1" applyFont="1">
      <alignment vertical="center"/>
    </xf>
    <xf numFmtId="177" fontId="12" fillId="0" borderId="0" xfId="0" applyNumberFormat="1" applyFont="1">
      <alignment vertical="center"/>
    </xf>
    <xf numFmtId="9" fontId="12" fillId="0" borderId="0" xfId="1" applyFont="1">
      <alignment vertical="center"/>
    </xf>
    <xf numFmtId="177" fontId="12" fillId="0" borderId="0" xfId="1" applyNumberFormat="1" applyFont="1">
      <alignment vertical="center"/>
    </xf>
    <xf numFmtId="9" fontId="12" fillId="2" borderId="0" xfId="0" applyNumberFormat="1" applyFont="1" applyFill="1">
      <alignment vertical="center"/>
    </xf>
    <xf numFmtId="177" fontId="0" fillId="2" borderId="0" xfId="0" applyNumberFormat="1" applyFill="1">
      <alignment vertical="center"/>
    </xf>
    <xf numFmtId="9" fontId="2" fillId="2" borderId="0" xfId="1" applyFont="1" applyFill="1">
      <alignment vertical="center"/>
    </xf>
    <xf numFmtId="177" fontId="2" fillId="2" borderId="0" xfId="1" applyNumberFormat="1" applyFont="1" applyFill="1">
      <alignment vertical="center"/>
    </xf>
    <xf numFmtId="9" fontId="0" fillId="2" borderId="0" xfId="0" applyNumberFormat="1" applyFill="1">
      <alignment vertical="center"/>
    </xf>
    <xf numFmtId="178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13" fillId="0" borderId="0" xfId="5">
      <alignment vertical="center"/>
    </xf>
    <xf numFmtId="0" fontId="5" fillId="5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55" fontId="7" fillId="0" borderId="0" xfId="4" applyNumberFormat="1" applyFont="1" applyAlignment="1">
      <alignment horizontal="left" vertical="top"/>
    </xf>
    <xf numFmtId="14" fontId="7" fillId="0" borderId="0" xfId="4" applyNumberFormat="1" applyFont="1" applyAlignment="1">
      <alignment horizontal="left" vertical="top"/>
    </xf>
    <xf numFmtId="0" fontId="13" fillId="0" borderId="0" xfId="5" applyAlignment="1">
      <alignment horizontal="left" vertical="top"/>
    </xf>
    <xf numFmtId="0" fontId="0" fillId="3" borderId="0" xfId="0" applyFill="1">
      <alignment vertical="center"/>
    </xf>
    <xf numFmtId="3" fontId="0" fillId="3" borderId="0" xfId="0" applyNumberFormat="1" applyFill="1">
      <alignment vertical="center"/>
    </xf>
    <xf numFmtId="176" fontId="0" fillId="3" borderId="0" xfId="0" applyNumberFormat="1" applyFill="1">
      <alignment vertical="center"/>
    </xf>
    <xf numFmtId="1" fontId="0" fillId="3" borderId="0" xfId="0" applyNumberFormat="1" applyFill="1">
      <alignment vertical="center"/>
    </xf>
    <xf numFmtId="177" fontId="0" fillId="3" borderId="0" xfId="0" applyNumberFormat="1" applyFill="1">
      <alignment vertical="center"/>
    </xf>
    <xf numFmtId="9" fontId="2" fillId="3" borderId="0" xfId="1" applyFont="1" applyFill="1">
      <alignment vertical="center"/>
    </xf>
    <xf numFmtId="177" fontId="2" fillId="3" borderId="0" xfId="1" applyNumberFormat="1" applyFont="1" applyFill="1">
      <alignment vertical="center"/>
    </xf>
    <xf numFmtId="9" fontId="0" fillId="3" borderId="0" xfId="0" applyNumberFormat="1" applyFill="1">
      <alignment vertical="center"/>
    </xf>
    <xf numFmtId="0" fontId="14" fillId="2" borderId="0" xfId="0" applyFont="1" applyFill="1">
      <alignment vertical="center"/>
    </xf>
    <xf numFmtId="3" fontId="14" fillId="2" borderId="0" xfId="0" applyNumberFormat="1" applyFont="1" applyFill="1">
      <alignment vertical="center"/>
    </xf>
    <xf numFmtId="4" fontId="14" fillId="2" borderId="0" xfId="0" applyNumberFormat="1" applyFont="1" applyFill="1">
      <alignment vertical="center"/>
    </xf>
    <xf numFmtId="176" fontId="14" fillId="2" borderId="0" xfId="0" applyNumberFormat="1" applyFont="1" applyFill="1">
      <alignment vertical="center"/>
    </xf>
    <xf numFmtId="177" fontId="14" fillId="2" borderId="0" xfId="0" applyNumberFormat="1" applyFont="1" applyFill="1">
      <alignment vertical="center"/>
    </xf>
    <xf numFmtId="9" fontId="14" fillId="2" borderId="0" xfId="1" applyFont="1" applyFill="1">
      <alignment vertical="center"/>
    </xf>
    <xf numFmtId="177" fontId="14" fillId="2" borderId="0" xfId="1" applyNumberFormat="1" applyFont="1" applyFill="1">
      <alignment vertical="center"/>
    </xf>
    <xf numFmtId="9" fontId="14" fillId="2" borderId="0" xfId="0" applyNumberFormat="1" applyFont="1" applyFill="1">
      <alignment vertical="center"/>
    </xf>
    <xf numFmtId="0" fontId="5" fillId="5" borderId="0" xfId="0" applyFont="1" applyFill="1">
      <alignment vertical="center"/>
    </xf>
    <xf numFmtId="0" fontId="10" fillId="5" borderId="0" xfId="0" applyFont="1" applyFill="1">
      <alignment vertical="center"/>
    </xf>
    <xf numFmtId="178" fontId="5" fillId="7" borderId="0" xfId="0" applyNumberFormat="1" applyFont="1" applyFill="1" applyAlignment="1">
      <alignment horizontal="center" vertical="center"/>
    </xf>
    <xf numFmtId="0" fontId="0" fillId="6" borderId="0" xfId="0" applyFill="1">
      <alignment vertical="center"/>
    </xf>
    <xf numFmtId="0" fontId="0" fillId="4" borderId="0" xfId="0" applyFill="1">
      <alignment vertical="center"/>
    </xf>
    <xf numFmtId="0" fontId="10" fillId="7" borderId="0" xfId="0" applyNumberFormat="1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</cellXfs>
  <cellStyles count="6">
    <cellStyle name="パーセント" xfId="1" builtinId="5"/>
    <cellStyle name="ハイパーリンク" xfId="5" builtinId="8"/>
    <cellStyle name="桁区切り 3" xfId="3" xr:uid="{8254BAF4-37DC-4E7F-A5EF-DF612CBA4C87}"/>
    <cellStyle name="標準" xfId="0" builtinId="0"/>
    <cellStyle name="標準 2" xfId="2" xr:uid="{D997550B-9799-4118-88D6-91E646CE403A}"/>
    <cellStyle name="標準 3" xfId="4" xr:uid="{AAD0D702-8DE2-41D6-A1A5-AA633F024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cq-out-door.cocolog-nifty.com/jg1ktc/2024/05/post-037950.html" TargetMode="External"/><Relationship Id="rId1" Type="http://schemas.openxmlformats.org/officeDocument/2006/relationships/hyperlink" Target="https://cq-out-door.cocolog-nifty.com/jg1ktc/2024/03/post-f95e24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amenara-blog.com/japan-popula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AE02E-BB77-4B56-B4B0-CB7EC20C8474}">
  <dimension ref="A1:AE51"/>
  <sheetViews>
    <sheetView tabSelected="1" zoomScaleNormal="100" workbookViewId="0">
      <pane ySplit="3" topLeftCell="A4" activePane="bottomLeft" state="frozen"/>
      <selection activeCell="Q8" sqref="Q8"/>
      <selection pane="bottomLeft" activeCell="Q4" sqref="Q4"/>
    </sheetView>
  </sheetViews>
  <sheetFormatPr defaultRowHeight="13.5" x14ac:dyDescent="0.15"/>
  <cols>
    <col min="1" max="1" width="5.125" hidden="1" customWidth="1"/>
    <col min="2" max="2" width="7.125" bestFit="1" customWidth="1"/>
    <col min="3" max="3" width="2.375" customWidth="1"/>
    <col min="4" max="5" width="9" customWidth="1"/>
    <col min="6" max="7" width="9.375" customWidth="1"/>
    <col min="8" max="10" width="8.875" customWidth="1"/>
    <col min="11" max="11" width="10.375" hidden="1" customWidth="1"/>
    <col min="12" max="12" width="9.875" hidden="1" customWidth="1"/>
    <col min="13" max="13" width="10.375" hidden="1" customWidth="1"/>
    <col min="14" max="16" width="9.875" hidden="1" customWidth="1"/>
    <col min="17" max="20" width="7.625" customWidth="1"/>
    <col min="21" max="21" width="8.375" customWidth="1"/>
    <col min="22" max="22" width="5.375" customWidth="1"/>
    <col min="23" max="23" width="7.875" customWidth="1"/>
    <col min="24" max="24" width="5.375" customWidth="1"/>
    <col min="25" max="25" width="8.5" customWidth="1"/>
    <col min="26" max="26" width="5.375" customWidth="1"/>
    <col min="27" max="27" width="7.25" customWidth="1"/>
    <col min="28" max="28" width="5.25" customWidth="1"/>
    <col min="29" max="29" width="7.25" customWidth="1"/>
    <col min="30" max="30" width="5.25" customWidth="1"/>
  </cols>
  <sheetData>
    <row r="1" spans="1:30" x14ac:dyDescent="0.15">
      <c r="B1" t="s">
        <v>125</v>
      </c>
      <c r="D1" s="73" t="s">
        <v>0</v>
      </c>
      <c r="E1" s="73"/>
      <c r="F1" s="73"/>
      <c r="G1" s="73"/>
      <c r="H1" s="73"/>
      <c r="I1" s="73"/>
      <c r="J1" s="73"/>
      <c r="K1" s="74" t="s">
        <v>121</v>
      </c>
      <c r="L1" s="75"/>
      <c r="M1" s="75"/>
      <c r="N1" s="75"/>
      <c r="O1" s="75"/>
      <c r="P1" s="75"/>
      <c r="Q1" s="76" t="s">
        <v>134</v>
      </c>
      <c r="R1" s="76"/>
      <c r="S1" s="76"/>
      <c r="T1" s="76"/>
      <c r="U1" s="70" t="s">
        <v>6</v>
      </c>
      <c r="V1" s="70"/>
      <c r="W1" s="70" t="s">
        <v>66</v>
      </c>
      <c r="X1" s="70"/>
      <c r="Y1" s="70" t="s">
        <v>117</v>
      </c>
      <c r="Z1" s="70"/>
      <c r="AA1" s="71" t="s">
        <v>129</v>
      </c>
      <c r="AB1" s="72"/>
      <c r="AC1" s="71" t="s">
        <v>122</v>
      </c>
      <c r="AD1" s="72"/>
    </row>
    <row r="2" spans="1:30" x14ac:dyDescent="0.15">
      <c r="A2" t="s">
        <v>127</v>
      </c>
      <c r="B2" t="s">
        <v>126</v>
      </c>
      <c r="D2" s="68">
        <v>2012</v>
      </c>
      <c r="E2" s="68">
        <v>2019</v>
      </c>
      <c r="F2" s="68">
        <v>2019</v>
      </c>
      <c r="G2" s="68">
        <v>2021</v>
      </c>
      <c r="H2" s="68">
        <v>2022</v>
      </c>
      <c r="I2" s="68">
        <v>2024</v>
      </c>
      <c r="J2" s="68">
        <v>2025</v>
      </c>
      <c r="K2" s="63" t="s">
        <v>1</v>
      </c>
      <c r="L2" s="64" t="s">
        <v>9</v>
      </c>
      <c r="M2" s="64" t="s">
        <v>1</v>
      </c>
      <c r="N2" s="64" t="s">
        <v>9</v>
      </c>
      <c r="O2" s="64" t="s">
        <v>1</v>
      </c>
      <c r="P2" s="64" t="s">
        <v>9</v>
      </c>
      <c r="Q2" s="69"/>
      <c r="R2" s="69"/>
      <c r="S2" s="69"/>
      <c r="T2" s="69"/>
      <c r="U2" s="26" t="s">
        <v>11</v>
      </c>
      <c r="V2" s="26" t="s">
        <v>12</v>
      </c>
      <c r="W2" s="26" t="s">
        <v>11</v>
      </c>
      <c r="X2" s="26" t="s">
        <v>12</v>
      </c>
      <c r="Y2" s="26" t="s">
        <v>11</v>
      </c>
      <c r="Z2" s="26" t="s">
        <v>12</v>
      </c>
      <c r="AA2" s="25" t="s">
        <v>13</v>
      </c>
      <c r="AB2" s="25" t="s">
        <v>14</v>
      </c>
      <c r="AC2" s="25" t="s">
        <v>13</v>
      </c>
      <c r="AD2" s="25" t="s">
        <v>14</v>
      </c>
    </row>
    <row r="3" spans="1:30" x14ac:dyDescent="0.15">
      <c r="D3" s="65"/>
      <c r="E3" s="65">
        <v>43742</v>
      </c>
      <c r="F3" s="65">
        <v>43825</v>
      </c>
      <c r="G3" s="65">
        <v>44522</v>
      </c>
      <c r="H3" s="65">
        <v>44886</v>
      </c>
      <c r="I3" s="65">
        <v>45460</v>
      </c>
      <c r="J3" s="65">
        <v>45834</v>
      </c>
      <c r="K3" s="42">
        <v>2022</v>
      </c>
      <c r="L3" s="42">
        <v>2022</v>
      </c>
      <c r="M3" s="42">
        <v>2024</v>
      </c>
      <c r="N3" s="42">
        <v>2024</v>
      </c>
      <c r="O3" s="42">
        <v>2025</v>
      </c>
      <c r="P3" s="42">
        <v>2025</v>
      </c>
      <c r="Q3" s="43">
        <v>2012</v>
      </c>
      <c r="R3" s="43">
        <v>2022</v>
      </c>
      <c r="S3" s="43">
        <v>2024</v>
      </c>
      <c r="T3" s="40">
        <v>2025</v>
      </c>
      <c r="U3" s="67"/>
      <c r="V3" s="67"/>
      <c r="W3" s="67"/>
      <c r="X3" s="67"/>
      <c r="Y3" s="67"/>
      <c r="Z3" s="67"/>
      <c r="AA3" s="66"/>
      <c r="AB3" s="66"/>
      <c r="AC3" s="66"/>
      <c r="AD3" s="66"/>
    </row>
    <row r="4" spans="1:30" x14ac:dyDescent="0.15">
      <c r="A4">
        <v>39</v>
      </c>
      <c r="B4" t="s">
        <v>16</v>
      </c>
      <c r="C4">
        <v>5</v>
      </c>
      <c r="D4" s="1">
        <v>6142</v>
      </c>
      <c r="E4" s="1">
        <v>6052</v>
      </c>
      <c r="F4" s="1">
        <v>5964</v>
      </c>
      <c r="G4" s="1">
        <v>5727</v>
      </c>
      <c r="H4" s="1">
        <v>5657</v>
      </c>
      <c r="I4" s="1">
        <v>5362</v>
      </c>
      <c r="J4" s="1">
        <v>5120</v>
      </c>
      <c r="K4">
        <f>VLOOKUP(B4,日本の人口!H$4:I$50,2,FALSE)</f>
        <v>675710</v>
      </c>
      <c r="L4" s="6">
        <f>K4/10000</f>
        <v>67.570999999999998</v>
      </c>
      <c r="M4">
        <f>VLOOKUP(B4,日本の人口!K$4:L$50,2,FALSE)</f>
        <v>666293</v>
      </c>
      <c r="N4" s="6">
        <f>M4/10000</f>
        <v>66.629300000000001</v>
      </c>
      <c r="O4">
        <f>VLOOKUP(B4,日本の人口!N$4:O$50,2,FALSE)</f>
        <v>675623</v>
      </c>
      <c r="P4" s="6">
        <f>O4/10000</f>
        <v>67.562299999999993</v>
      </c>
      <c r="Q4" s="5">
        <v>81.03</v>
      </c>
      <c r="R4" s="8">
        <f>H4/L4</f>
        <v>83.7193470571695</v>
      </c>
      <c r="S4" s="8">
        <f>I4/N4</f>
        <v>80.475106297079506</v>
      </c>
      <c r="T4" s="8">
        <f>J4/P4</f>
        <v>75.781907957544377</v>
      </c>
      <c r="U4" s="1">
        <f>H4-G4</f>
        <v>-70</v>
      </c>
      <c r="V4" s="23">
        <f>-(1-(H4/G4))</f>
        <v>-1.2222804260520359E-2</v>
      </c>
      <c r="W4" s="1">
        <f>I4-H4</f>
        <v>-295</v>
      </c>
      <c r="X4" s="23">
        <f>-(1-(I4/H4))</f>
        <v>-5.2147781509634061E-2</v>
      </c>
      <c r="Y4" s="1">
        <f>J4-I4</f>
        <v>-242</v>
      </c>
      <c r="Z4" s="23">
        <f>-(1-(J4/I4))</f>
        <v>-4.5132413278627381E-2</v>
      </c>
      <c r="AA4" s="24">
        <f>VLOOKUP(B4,県別JARL会員数!B$2:C$48,2,FALSE)</f>
        <v>405</v>
      </c>
      <c r="AB4" s="4">
        <f>AA4/H4</f>
        <v>7.1592716987802729E-2</v>
      </c>
      <c r="AC4" s="24">
        <f>VLOOKUP(B4,県別JARL会員数!B$2:F$48,5,FALSE)</f>
        <v>389</v>
      </c>
      <c r="AD4" s="4">
        <f>AC4/J4</f>
        <v>7.5976562499999997E-2</v>
      </c>
    </row>
    <row r="5" spans="1:30" x14ac:dyDescent="0.15">
      <c r="A5">
        <v>1</v>
      </c>
      <c r="B5" t="s">
        <v>18</v>
      </c>
      <c r="C5">
        <v>8</v>
      </c>
      <c r="D5" s="1">
        <v>39139</v>
      </c>
      <c r="E5">
        <v>37095</v>
      </c>
      <c r="F5" s="1">
        <v>36880</v>
      </c>
      <c r="G5" s="1">
        <v>34979</v>
      </c>
      <c r="H5" s="1">
        <v>34121</v>
      </c>
      <c r="I5" s="1">
        <v>31734</v>
      </c>
      <c r="J5" s="1">
        <v>30160</v>
      </c>
      <c r="K5">
        <f>VLOOKUP(B5,日本の人口!H$4:I$50,2,FALSE)</f>
        <v>5139522</v>
      </c>
      <c r="L5" s="6">
        <f>K5/10000</f>
        <v>513.95219999999995</v>
      </c>
      <c r="M5">
        <f>VLOOKUP(B5,日本の人口!K$4:L$50,2,FALSE)</f>
        <v>5091680</v>
      </c>
      <c r="N5" s="6">
        <f>M5/10000</f>
        <v>509.16800000000001</v>
      </c>
      <c r="O5">
        <f>VLOOKUP(B5,日本の人口!N$4:O$50,2,FALSE)</f>
        <v>5093983</v>
      </c>
      <c r="P5" s="6">
        <f>O5/10000</f>
        <v>509.39830000000001</v>
      </c>
      <c r="Q5" s="5">
        <v>71.34</v>
      </c>
      <c r="R5" s="8">
        <f>H5/L5</f>
        <v>66.389442442312742</v>
      </c>
      <c r="S5" s="8">
        <f>I5/N5</f>
        <v>62.325205040379601</v>
      </c>
      <c r="T5" s="8">
        <f>J5/P5</f>
        <v>59.207107679786134</v>
      </c>
      <c r="U5" s="1">
        <f>H5-G5</f>
        <v>-858</v>
      </c>
      <c r="V5" s="23">
        <f>-(1-(H5/G5))</f>
        <v>-2.4529003116155357E-2</v>
      </c>
      <c r="W5" s="1">
        <f>I5-H5</f>
        <v>-2387</v>
      </c>
      <c r="X5" s="23">
        <f>-(1-(I5/H5))</f>
        <v>-6.9956918027021531E-2</v>
      </c>
      <c r="Y5" s="1">
        <f>J5-I5</f>
        <v>-1574</v>
      </c>
      <c r="Z5" s="23">
        <f>-(1-(J5/I5))</f>
        <v>-4.9599798323564648E-2</v>
      </c>
      <c r="AA5" s="24">
        <f>VLOOKUP(B5,県別JARL会員数!B$2:C$48,2,FALSE)</f>
        <v>3100</v>
      </c>
      <c r="AB5" s="4">
        <f>AA5/H5</f>
        <v>9.0853140294833087E-2</v>
      </c>
      <c r="AC5" s="24">
        <f>VLOOKUP(B5,県別JARL会員数!B$2:F$48,5,FALSE)</f>
        <v>2971</v>
      </c>
      <c r="AD5" s="4">
        <f>AC5/J5</f>
        <v>9.8507957559681697E-2</v>
      </c>
    </row>
    <row r="6" spans="1:30" x14ac:dyDescent="0.15">
      <c r="A6" s="47">
        <v>19</v>
      </c>
      <c r="B6" s="47" t="s">
        <v>28</v>
      </c>
      <c r="C6" s="47">
        <v>1</v>
      </c>
      <c r="D6" s="48">
        <v>4942</v>
      </c>
      <c r="E6" s="48">
        <v>4614</v>
      </c>
      <c r="F6" s="48">
        <v>4577</v>
      </c>
      <c r="G6" s="48">
        <v>4385</v>
      </c>
      <c r="H6" s="48">
        <v>4291</v>
      </c>
      <c r="I6" s="48">
        <v>4096</v>
      </c>
      <c r="J6" s="48">
        <v>3929</v>
      </c>
      <c r="K6" s="47">
        <f>VLOOKUP(B6,日本の人口!H$4:I$50,2,FALSE)</f>
        <v>801620</v>
      </c>
      <c r="L6" s="49">
        <f>K6/10000</f>
        <v>80.162000000000006</v>
      </c>
      <c r="M6" s="47">
        <f>VLOOKUP(B6,日本の人口!K$4:L$50,2,FALSE)</f>
        <v>795544</v>
      </c>
      <c r="N6" s="49">
        <f>M6/10000</f>
        <v>79.554400000000001</v>
      </c>
      <c r="O6" s="47">
        <f>VLOOKUP(B6,日本の人口!N$4:O$50,2,FALSE)</f>
        <v>806369</v>
      </c>
      <c r="P6" s="49">
        <f>O6/10000</f>
        <v>80.636899999999997</v>
      </c>
      <c r="Q6" s="50">
        <v>57.67</v>
      </c>
      <c r="R6" s="51">
        <f>H6/L6</f>
        <v>53.529103565280302</v>
      </c>
      <c r="S6" s="51">
        <f>I6/N6</f>
        <v>51.486781372243392</v>
      </c>
      <c r="T6" s="51">
        <f>J6/P6</f>
        <v>48.724591347137604</v>
      </c>
      <c r="U6" s="48">
        <f>H6-G6</f>
        <v>-94</v>
      </c>
      <c r="V6" s="52">
        <f>-(1-(H6/G6))</f>
        <v>-2.1436716077537055E-2</v>
      </c>
      <c r="W6" s="48">
        <f>I6-H6</f>
        <v>-195</v>
      </c>
      <c r="X6" s="52">
        <f>-(1-(I6/H6))</f>
        <v>-4.5443952458634307E-2</v>
      </c>
      <c r="Y6" s="48">
        <f>J6-I6</f>
        <v>-167</v>
      </c>
      <c r="Z6" s="52">
        <f>-(1-(J6/I6))</f>
        <v>-4.0771484375E-2</v>
      </c>
      <c r="AA6" s="53">
        <f>VLOOKUP(B6,県別JARL会員数!B$2:C$48,2,FALSE)</f>
        <v>486</v>
      </c>
      <c r="AB6" s="54">
        <f>AA6/H6</f>
        <v>0.11326031228151946</v>
      </c>
      <c r="AC6" s="53">
        <f>VLOOKUP(B6,県別JARL会員数!B$2:F$48,5,FALSE)</f>
        <v>514</v>
      </c>
      <c r="AD6" s="54">
        <f>AC6/J6</f>
        <v>0.13082209213540341</v>
      </c>
    </row>
    <row r="7" spans="1:30" x14ac:dyDescent="0.15">
      <c r="A7">
        <v>3</v>
      </c>
      <c r="B7" t="s">
        <v>35</v>
      </c>
      <c r="C7">
        <v>7</v>
      </c>
      <c r="D7" s="1">
        <v>7290</v>
      </c>
      <c r="E7" s="1">
        <v>7943</v>
      </c>
      <c r="F7" s="1">
        <v>7835</v>
      </c>
      <c r="G7" s="1">
        <v>7258</v>
      </c>
      <c r="H7" s="1">
        <v>6923</v>
      </c>
      <c r="I7" s="1">
        <v>6354</v>
      </c>
      <c r="J7" s="1">
        <v>5897</v>
      </c>
      <c r="K7">
        <f>VLOOKUP(B7,日本の人口!H$4:I$50,2,FALSE)</f>
        <v>1180512</v>
      </c>
      <c r="L7" s="6">
        <f>K7/10000</f>
        <v>118.05119999999999</v>
      </c>
      <c r="M7">
        <f>VLOOKUP(B7,日本の人口!K$4:L$50,2,FALSE)</f>
        <v>1163024</v>
      </c>
      <c r="N7" s="6">
        <f>M7/10000</f>
        <v>116.30240000000001</v>
      </c>
      <c r="O7">
        <f>VLOOKUP(B7,日本の人口!N$4:O$50,2,FALSE)</f>
        <v>1172349</v>
      </c>
      <c r="P7" s="6">
        <f>O7/10000</f>
        <v>117.2349</v>
      </c>
      <c r="Q7" s="5">
        <v>55.48</v>
      </c>
      <c r="R7" s="8">
        <f>H7/L7</f>
        <v>58.644045973272618</v>
      </c>
      <c r="S7" s="8">
        <f>I7/N7</f>
        <v>54.63343834693007</v>
      </c>
      <c r="T7" s="8">
        <f>J7/P7</f>
        <v>50.30072103102404</v>
      </c>
      <c r="U7" s="1">
        <f>H7-G7</f>
        <v>-335</v>
      </c>
      <c r="V7" s="23">
        <f>-(1-(H7/G7))</f>
        <v>-4.6155965830807388E-2</v>
      </c>
      <c r="W7" s="1">
        <f>I7-H7</f>
        <v>-569</v>
      </c>
      <c r="X7" s="23">
        <f>-(1-(I7/H7))</f>
        <v>-8.2189802108912358E-2</v>
      </c>
      <c r="Y7" s="1">
        <f>J7-I7</f>
        <v>-457</v>
      </c>
      <c r="Z7" s="23">
        <f>-(1-(J7/I7))</f>
        <v>-7.1923197985520937E-2</v>
      </c>
      <c r="AA7" s="24">
        <f>VLOOKUP(B7,県別JARL会員数!B$2:C$48,2,FALSE)</f>
        <v>878</v>
      </c>
      <c r="AB7" s="4">
        <f>AA7/H7</f>
        <v>0.12682363137368194</v>
      </c>
      <c r="AC7" s="24">
        <f>VLOOKUP(B7,県別JARL会員数!B$2:F$48,5,FALSE)</f>
        <v>836</v>
      </c>
      <c r="AD7" s="4">
        <f>AC7/J7</f>
        <v>0.14176700016957774</v>
      </c>
    </row>
    <row r="8" spans="1:30" x14ac:dyDescent="0.15">
      <c r="A8">
        <v>22</v>
      </c>
      <c r="B8" t="s">
        <v>34</v>
      </c>
      <c r="C8">
        <v>2</v>
      </c>
      <c r="D8" s="1">
        <v>20463</v>
      </c>
      <c r="E8" s="1">
        <v>18602</v>
      </c>
      <c r="F8" s="1">
        <v>18361</v>
      </c>
      <c r="G8" s="1">
        <v>17185</v>
      </c>
      <c r="H8" s="1">
        <v>16717</v>
      </c>
      <c r="I8" s="1">
        <v>15734</v>
      </c>
      <c r="J8" s="1">
        <v>15121</v>
      </c>
      <c r="K8">
        <f>VLOOKUP(B8,日本の人口!H$4:I$50,2,FALSE)</f>
        <v>3582194</v>
      </c>
      <c r="L8" s="6">
        <f>K8/10000</f>
        <v>358.21940000000001</v>
      </c>
      <c r="M8">
        <f>VLOOKUP(B8,日本の人口!K$4:L$50,2,FALSE)</f>
        <v>3553518</v>
      </c>
      <c r="N8" s="6">
        <f>M8/10000</f>
        <v>355.35180000000003</v>
      </c>
      <c r="O8">
        <f>VLOOKUP(B8,日本の人口!N$4:O$50,2,FALSE)</f>
        <v>3606469</v>
      </c>
      <c r="P8" s="6">
        <f>O8/10000</f>
        <v>360.64690000000002</v>
      </c>
      <c r="Q8" s="5">
        <v>54.58</v>
      </c>
      <c r="R8" s="8">
        <f>H8/L8</f>
        <v>46.666930936738765</v>
      </c>
      <c r="S8" s="8">
        <f>I8/N8</f>
        <v>44.27724863079348</v>
      </c>
      <c r="T8" s="8">
        <f>J8/P8</f>
        <v>41.927436503682685</v>
      </c>
      <c r="U8" s="1">
        <f>H8-G8</f>
        <v>-468</v>
      </c>
      <c r="V8" s="23">
        <f>-(1-(H8/G8))</f>
        <v>-2.7233052080302578E-2</v>
      </c>
      <c r="W8" s="1">
        <f>I8-H8</f>
        <v>-983</v>
      </c>
      <c r="X8" s="23">
        <f>-(1-(I8/H8))</f>
        <v>-5.8802416701561278E-2</v>
      </c>
      <c r="Y8" s="1">
        <f>J8-I8</f>
        <v>-613</v>
      </c>
      <c r="Z8" s="23">
        <f>-(1-(J8/I8))</f>
        <v>-3.8960213550273348E-2</v>
      </c>
      <c r="AA8" s="24">
        <f>VLOOKUP(B8,県別JARL会員数!B$2:C$48,2,FALSE)</f>
        <v>2341</v>
      </c>
      <c r="AB8" s="4">
        <f>AA8/H8</f>
        <v>0.14003708799425735</v>
      </c>
      <c r="AC8" s="24">
        <f>VLOOKUP(B8,県別JARL会員数!B$2:F$48,5,FALSE)</f>
        <v>2269</v>
      </c>
      <c r="AD8" s="4">
        <f>AC8/J8</f>
        <v>0.15005621321341181</v>
      </c>
    </row>
    <row r="9" spans="1:30" x14ac:dyDescent="0.15">
      <c r="A9">
        <v>36</v>
      </c>
      <c r="B9" t="s">
        <v>20</v>
      </c>
      <c r="C9">
        <v>5</v>
      </c>
      <c r="D9" s="1">
        <v>4109</v>
      </c>
      <c r="E9" s="1">
        <v>4621</v>
      </c>
      <c r="F9" s="1">
        <v>4581</v>
      </c>
      <c r="G9" s="1">
        <v>4423</v>
      </c>
      <c r="H9" s="1">
        <v>4382</v>
      </c>
      <c r="I9" s="1">
        <v>4186</v>
      </c>
      <c r="J9" s="1">
        <v>4020</v>
      </c>
      <c r="K9">
        <f>VLOOKUP(B9,日本の人口!H$4:I$50,2,FALSE)</f>
        <v>703745</v>
      </c>
      <c r="L9" s="6">
        <f>K9/10000</f>
        <v>70.374499999999998</v>
      </c>
      <c r="M9">
        <f>VLOOKUP(B9,日本の人口!K$4:L$50,2,FALSE)</f>
        <v>694841</v>
      </c>
      <c r="N9" s="6">
        <f>M9/10000</f>
        <v>69.484099999999998</v>
      </c>
      <c r="O9">
        <f>VLOOKUP(B9,日本の人口!N$4:O$50,2,FALSE)</f>
        <v>710012</v>
      </c>
      <c r="P9" s="6">
        <f>O9/10000</f>
        <v>71.001199999999997</v>
      </c>
      <c r="Q9" s="5">
        <v>52.68</v>
      </c>
      <c r="R9" s="8">
        <f>H9/L9</f>
        <v>62.266872233550508</v>
      </c>
      <c r="S9" s="8">
        <f>I9/N9</f>
        <v>60.243998267229486</v>
      </c>
      <c r="T9" s="8">
        <f>J9/P9</f>
        <v>56.618761373047221</v>
      </c>
      <c r="U9" s="1">
        <f>H9-G9</f>
        <v>-41</v>
      </c>
      <c r="V9" s="23">
        <f>-(1-(H9/G9))</f>
        <v>-9.2697264300248827E-3</v>
      </c>
      <c r="W9" s="1">
        <f>I9-H9</f>
        <v>-196</v>
      </c>
      <c r="X9" s="23">
        <f>-(1-(I9/H9))</f>
        <v>-4.4728434504792358E-2</v>
      </c>
      <c r="Y9" s="1">
        <f>J9-I9</f>
        <v>-166</v>
      </c>
      <c r="Z9" s="23">
        <f>-(1-(J9/I9))</f>
        <v>-3.9655996177735298E-2</v>
      </c>
      <c r="AA9" s="24">
        <f>VLOOKUP(B9,県別JARL会員数!B$2:C$48,2,FALSE)</f>
        <v>413</v>
      </c>
      <c r="AB9" s="4">
        <f>AA9/H9</f>
        <v>9.4249201277955275E-2</v>
      </c>
      <c r="AC9" s="24">
        <f>VLOOKUP(B9,県別JARL会員数!B$2:F$48,5,FALSE)</f>
        <v>403</v>
      </c>
      <c r="AD9" s="4">
        <f>AC9/J9</f>
        <v>0.10024875621890547</v>
      </c>
    </row>
    <row r="10" spans="1:30" x14ac:dyDescent="0.15">
      <c r="A10">
        <v>31</v>
      </c>
      <c r="B10" t="s">
        <v>31</v>
      </c>
      <c r="C10">
        <v>4</v>
      </c>
      <c r="D10" s="1">
        <v>2932</v>
      </c>
      <c r="E10" s="2">
        <v>2433</v>
      </c>
      <c r="F10" s="2">
        <v>2411</v>
      </c>
      <c r="G10" s="1">
        <v>2116</v>
      </c>
      <c r="H10" s="1">
        <v>1997</v>
      </c>
      <c r="I10" s="1">
        <v>1861</v>
      </c>
      <c r="J10" s="1">
        <v>1746</v>
      </c>
      <c r="K10">
        <f>VLOOKUP(B10,日本の人口!H$4:I$50,2,FALSE)</f>
        <v>543615</v>
      </c>
      <c r="L10" s="6">
        <f>K10/10000</f>
        <v>54.361499999999999</v>
      </c>
      <c r="M10">
        <f>VLOOKUP(B10,日本の人口!K$4:L$50,2,FALSE)</f>
        <v>537318</v>
      </c>
      <c r="N10" s="6">
        <f>M10/10000</f>
        <v>53.7318</v>
      </c>
      <c r="O10">
        <f>VLOOKUP(B10,日本の人口!N$4:O$50,2,FALSE)</f>
        <v>540207</v>
      </c>
      <c r="P10" s="6">
        <f>O10/10000</f>
        <v>54.020699999999998</v>
      </c>
      <c r="Q10" s="5">
        <v>50.12</v>
      </c>
      <c r="R10" s="8">
        <f>H10/L10</f>
        <v>36.735557333774821</v>
      </c>
      <c r="S10" s="8">
        <f>I10/N10</f>
        <v>34.634983380419044</v>
      </c>
      <c r="T10" s="8">
        <f>J10/P10</f>
        <v>32.320943638271999</v>
      </c>
      <c r="U10" s="1">
        <f>H10-G10</f>
        <v>-119</v>
      </c>
      <c r="V10" s="23">
        <f>-(1-(H10/G10))</f>
        <v>-5.6238185255198525E-2</v>
      </c>
      <c r="W10" s="1">
        <f>I10-H10</f>
        <v>-136</v>
      </c>
      <c r="X10" s="23">
        <f>-(1-(I10/H10))</f>
        <v>-6.8102153229844808E-2</v>
      </c>
      <c r="Y10" s="1">
        <f>J10-I10</f>
        <v>-115</v>
      </c>
      <c r="Z10" s="23">
        <f>-(1-(J10/I10))</f>
        <v>-6.1794734013970953E-2</v>
      </c>
      <c r="AA10" s="24">
        <f>VLOOKUP(B10,県別JARL会員数!B$2:C$48,2,FALSE)</f>
        <v>240</v>
      </c>
      <c r="AB10" s="4">
        <f>AA10/H10</f>
        <v>0.12018027040560841</v>
      </c>
      <c r="AC10" s="24">
        <f>VLOOKUP(B10,県別JARL会員数!B$2:F$48,5,FALSE)</f>
        <v>248</v>
      </c>
      <c r="AD10" s="4">
        <f>AC10/J10</f>
        <v>0.1420389461626575</v>
      </c>
    </row>
    <row r="11" spans="1:30" x14ac:dyDescent="0.15">
      <c r="A11">
        <v>7</v>
      </c>
      <c r="B11" t="s">
        <v>37</v>
      </c>
      <c r="C11">
        <v>7</v>
      </c>
      <c r="D11" s="1">
        <v>9583</v>
      </c>
      <c r="E11" s="1">
        <v>9824</v>
      </c>
      <c r="F11" s="1">
        <v>9747</v>
      </c>
      <c r="G11" s="1">
        <v>9569</v>
      </c>
      <c r="H11" s="1">
        <v>9478</v>
      </c>
      <c r="I11" s="1">
        <v>8993</v>
      </c>
      <c r="J11" s="1">
        <v>8450</v>
      </c>
      <c r="K11">
        <f>VLOOKUP(B11,日本の人口!H$4:I$50,2,FALSE)</f>
        <v>1789221</v>
      </c>
      <c r="L11" s="6">
        <f>K11/10000</f>
        <v>178.9221</v>
      </c>
      <c r="M11">
        <f>VLOOKUP(B11,日本の人口!K$4:L$50,2,FALSE)</f>
        <v>1766358</v>
      </c>
      <c r="N11" s="6">
        <f>M11/10000</f>
        <v>176.63579999999999</v>
      </c>
      <c r="O11">
        <f>VLOOKUP(B11,日本の人口!N$4:O$50,2,FALSE)</f>
        <v>1795219</v>
      </c>
      <c r="P11" s="6">
        <f>O11/10000</f>
        <v>179.52189999999999</v>
      </c>
      <c r="Q11" s="5">
        <v>48.16</v>
      </c>
      <c r="R11" s="8">
        <f>H11/L11</f>
        <v>52.972774184966532</v>
      </c>
      <c r="S11" s="8">
        <f>I11/N11</f>
        <v>50.912668892715978</v>
      </c>
      <c r="T11" s="8">
        <f>J11/P11</f>
        <v>47.069466176550051</v>
      </c>
      <c r="U11" s="1">
        <f>H11-G11</f>
        <v>-91</v>
      </c>
      <c r="V11" s="23">
        <f>-(1-(H11/G11))</f>
        <v>-9.5098756400877615E-3</v>
      </c>
      <c r="W11" s="1">
        <f>I11-H11</f>
        <v>-485</v>
      </c>
      <c r="X11" s="23">
        <f>-(1-(I11/H11))</f>
        <v>-5.1171133150453629E-2</v>
      </c>
      <c r="Y11" s="1">
        <f>J11-I11</f>
        <v>-543</v>
      </c>
      <c r="Z11" s="23">
        <f>-(1-(J11/I11))</f>
        <v>-6.0380295785610993E-2</v>
      </c>
      <c r="AA11" s="24">
        <f>VLOOKUP(B11,県別JARL会員数!B$2:C$48,2,FALSE)</f>
        <v>1232</v>
      </c>
      <c r="AB11" s="4">
        <f>AA11/H11</f>
        <v>0.12998522895125553</v>
      </c>
      <c r="AC11" s="24">
        <f>VLOOKUP(B11,県別JARL会員数!B$2:F$48,5,FALSE)</f>
        <v>1255</v>
      </c>
      <c r="AD11" s="4">
        <f>AC11/J11</f>
        <v>0.14852071005917158</v>
      </c>
    </row>
    <row r="12" spans="1:30" x14ac:dyDescent="0.15">
      <c r="A12">
        <v>20</v>
      </c>
      <c r="B12" t="s">
        <v>45</v>
      </c>
      <c r="C12">
        <v>0</v>
      </c>
      <c r="D12" s="1">
        <v>10126</v>
      </c>
      <c r="E12" s="1">
        <v>9928</v>
      </c>
      <c r="F12" s="1">
        <v>9842</v>
      </c>
      <c r="G12" s="1">
        <v>9170</v>
      </c>
      <c r="H12" s="1">
        <v>9083</v>
      </c>
      <c r="I12" s="1">
        <v>8799</v>
      </c>
      <c r="J12" s="1">
        <v>8681</v>
      </c>
      <c r="K12">
        <f>VLOOKUP(B12,日本の人口!H$4:I$50,2,FALSE)</f>
        <v>2020497</v>
      </c>
      <c r="L12" s="6">
        <f>K12/10000</f>
        <v>202.0497</v>
      </c>
      <c r="M12">
        <f>VLOOKUP(B12,日本の人口!K$4:L$50,2,FALSE)</f>
        <v>2004785</v>
      </c>
      <c r="N12" s="6">
        <f>M12/10000</f>
        <v>200.4785</v>
      </c>
      <c r="O12">
        <f>VLOOKUP(B12,日本の人口!N$4:O$50,2,FALSE)</f>
        <v>2028135</v>
      </c>
      <c r="P12" s="6">
        <f>O12/10000</f>
        <v>202.8135</v>
      </c>
      <c r="Q12" s="5">
        <v>47.27</v>
      </c>
      <c r="R12" s="8">
        <f>H12/L12</f>
        <v>44.954285999929716</v>
      </c>
      <c r="S12" s="8">
        <f>I12/N12</f>
        <v>43.88999319128984</v>
      </c>
      <c r="T12" s="8">
        <f>J12/P12</f>
        <v>42.802870617587089</v>
      </c>
      <c r="U12" s="1">
        <f>H12-G12</f>
        <v>-87</v>
      </c>
      <c r="V12" s="23">
        <f>-(1-(H12/G12))</f>
        <v>-9.4874591057797497E-3</v>
      </c>
      <c r="W12" s="1">
        <f>I12-H12</f>
        <v>-284</v>
      </c>
      <c r="X12" s="23">
        <f>-(1-(I12/H12))</f>
        <v>-3.1267202466145561E-2</v>
      </c>
      <c r="Y12" s="1">
        <f>J12-I12</f>
        <v>-118</v>
      </c>
      <c r="Z12" s="23">
        <f>-(1-(J12/I12))</f>
        <v>-1.3410614842595758E-2</v>
      </c>
      <c r="AA12" s="24">
        <f>VLOOKUP(B12,県別JARL会員数!B$2:C$48,2,FALSE)</f>
        <v>1540</v>
      </c>
      <c r="AB12" s="4">
        <f>AA12/H12</f>
        <v>0.16954750633050755</v>
      </c>
      <c r="AC12" s="24">
        <f>VLOOKUP(B12,県別JARL会員数!B$2:F$48,5,FALSE)</f>
        <v>1536</v>
      </c>
      <c r="AD12" s="4">
        <f>AC12/J12</f>
        <v>0.17693814076719272</v>
      </c>
    </row>
    <row r="13" spans="1:30" x14ac:dyDescent="0.15">
      <c r="A13">
        <v>5</v>
      </c>
      <c r="B13" t="s">
        <v>33</v>
      </c>
      <c r="C13">
        <v>7</v>
      </c>
      <c r="D13" s="1">
        <v>5080</v>
      </c>
      <c r="E13" s="1">
        <v>4781</v>
      </c>
      <c r="F13" s="1">
        <v>4714</v>
      </c>
      <c r="G13" s="1">
        <v>4444</v>
      </c>
      <c r="H13" s="1">
        <v>4346</v>
      </c>
      <c r="I13" s="1">
        <v>4207</v>
      </c>
      <c r="J13" s="1">
        <v>4037</v>
      </c>
      <c r="K13">
        <f>VLOOKUP(B13,日本の人口!H$4:I$50,2,FALSE)</f>
        <v>929937</v>
      </c>
      <c r="L13" s="6">
        <f>K13/10000</f>
        <v>92.993700000000004</v>
      </c>
      <c r="M13">
        <f>VLOOKUP(B13,日本の人口!K$4:L$50,2,FALSE)</f>
        <v>913556</v>
      </c>
      <c r="N13" s="6">
        <f>M13/10000</f>
        <v>91.355599999999995</v>
      </c>
      <c r="O13">
        <f>VLOOKUP(B13,日本の人口!N$4:O$50,2,FALSE)</f>
        <v>924620</v>
      </c>
      <c r="P13" s="6">
        <f>O13/10000</f>
        <v>92.462000000000003</v>
      </c>
      <c r="Q13" s="5">
        <v>47.26</v>
      </c>
      <c r="R13" s="8">
        <f>H13/L13</f>
        <v>46.734348670931467</v>
      </c>
      <c r="S13" s="8">
        <f>I13/N13</f>
        <v>46.050816808165017</v>
      </c>
      <c r="T13" s="8">
        <f>J13/P13</f>
        <v>43.661179727888211</v>
      </c>
      <c r="U13" s="1">
        <f>H13-G13</f>
        <v>-98</v>
      </c>
      <c r="V13" s="23">
        <f>-(1-(H13/G13))</f>
        <v>-2.2052205220522092E-2</v>
      </c>
      <c r="W13" s="1">
        <f>I13-H13</f>
        <v>-139</v>
      </c>
      <c r="X13" s="23">
        <f>-(1-(I13/H13))</f>
        <v>-3.1983433041877563E-2</v>
      </c>
      <c r="Y13" s="1">
        <f>J13-I13</f>
        <v>-170</v>
      </c>
      <c r="Z13" s="23">
        <f>-(1-(J13/I13))</f>
        <v>-4.0408842405514567E-2</v>
      </c>
      <c r="AA13" s="24">
        <f>VLOOKUP(B13,県別JARL会員数!B$2:C$48,2,FALSE)</f>
        <v>550</v>
      </c>
      <c r="AB13" s="4">
        <f>AA13/H13</f>
        <v>0.12655315232397607</v>
      </c>
      <c r="AC13" s="24">
        <f>VLOOKUP(B13,県別JARL会員数!B$2:F$48,5,FALSE)</f>
        <v>532</v>
      </c>
      <c r="AD13" s="4">
        <f>AC13/J13</f>
        <v>0.13178102551399554</v>
      </c>
    </row>
    <row r="14" spans="1:30" x14ac:dyDescent="0.15">
      <c r="A14">
        <v>6</v>
      </c>
      <c r="B14" t="s">
        <v>46</v>
      </c>
      <c r="C14">
        <v>7</v>
      </c>
      <c r="D14" s="1">
        <v>5345</v>
      </c>
      <c r="E14" s="1">
        <v>4759</v>
      </c>
      <c r="F14" s="1">
        <v>4697</v>
      </c>
      <c r="G14" s="1">
        <v>4313</v>
      </c>
      <c r="H14" s="1">
        <v>4112</v>
      </c>
      <c r="I14" s="1">
        <v>3830</v>
      </c>
      <c r="J14" s="1">
        <v>3675</v>
      </c>
      <c r="K14">
        <f>VLOOKUP(B14,日本の人口!H$4:I$50,2,FALSE)</f>
        <v>1040971</v>
      </c>
      <c r="L14" s="6">
        <f>K14/10000</f>
        <v>104.0971</v>
      </c>
      <c r="M14">
        <f>VLOOKUP(B14,日本の人口!K$4:L$50,2,FALSE)</f>
        <v>1026228</v>
      </c>
      <c r="N14" s="6">
        <f>M14/10000</f>
        <v>102.6228</v>
      </c>
      <c r="O14">
        <f>VLOOKUP(B14,日本の人口!N$4:O$50,2,FALSE)</f>
        <v>1027509</v>
      </c>
      <c r="P14" s="6">
        <f>O14/10000</f>
        <v>102.7509</v>
      </c>
      <c r="Q14" s="5">
        <v>46.04</v>
      </c>
      <c r="R14" s="8">
        <f>H14/L14</f>
        <v>39.501580735678516</v>
      </c>
      <c r="S14" s="8">
        <f>I14/N14</f>
        <v>37.321141110942207</v>
      </c>
      <c r="T14" s="8">
        <f>J14/P14</f>
        <v>35.766110077867928</v>
      </c>
      <c r="U14" s="1">
        <f>H14-G14</f>
        <v>-201</v>
      </c>
      <c r="V14" s="23">
        <f>-(1-(H14/G14))</f>
        <v>-4.6603292371898863E-2</v>
      </c>
      <c r="W14" s="1">
        <f>I14-H14</f>
        <v>-282</v>
      </c>
      <c r="X14" s="23">
        <f>-(1-(I14/H14))</f>
        <v>-6.8579766536964959E-2</v>
      </c>
      <c r="Y14" s="1">
        <f>J14-I14</f>
        <v>-155</v>
      </c>
      <c r="Z14" s="23">
        <f>-(1-(J14/I14))</f>
        <v>-4.0469973890339461E-2</v>
      </c>
      <c r="AA14" s="24">
        <f>VLOOKUP(B14,県別JARL会員数!B$2:C$48,2,FALSE)</f>
        <v>597</v>
      </c>
      <c r="AB14" s="4">
        <f>AA14/H14</f>
        <v>0.14518482490272375</v>
      </c>
      <c r="AC14" s="24">
        <f>VLOOKUP(B14,県別JARL会員数!B$2:F$48,5,FALSE)</f>
        <v>556</v>
      </c>
      <c r="AD14" s="4">
        <f>AC14/J14</f>
        <v>0.15129251700680271</v>
      </c>
    </row>
    <row r="15" spans="1:30" x14ac:dyDescent="0.15">
      <c r="A15">
        <v>2</v>
      </c>
      <c r="B15" t="s">
        <v>22</v>
      </c>
      <c r="C15">
        <v>7</v>
      </c>
      <c r="D15" s="1">
        <v>6148</v>
      </c>
      <c r="E15" s="1">
        <v>5643</v>
      </c>
      <c r="F15" s="1">
        <v>5608</v>
      </c>
      <c r="G15" s="1">
        <v>5182</v>
      </c>
      <c r="H15" s="1">
        <v>5080</v>
      </c>
      <c r="I15" s="1">
        <v>4882</v>
      </c>
      <c r="J15" s="1">
        <v>4681</v>
      </c>
      <c r="K15">
        <f>VLOOKUP(B15,日本の人口!H$4:I$50,2,FALSE)</f>
        <v>1204372</v>
      </c>
      <c r="L15" s="6">
        <f>K15/10000</f>
        <v>120.4372</v>
      </c>
      <c r="M15">
        <f>VLOOKUP(B15,日本の人口!K$4:L$50,2,FALSE)</f>
        <v>1184531</v>
      </c>
      <c r="N15" s="6">
        <f>M15/10000</f>
        <v>118.45310000000001</v>
      </c>
      <c r="O15">
        <f>VLOOKUP(B15,日本の人口!N$4:O$50,2,FALSE)</f>
        <v>1205578</v>
      </c>
      <c r="P15" s="6">
        <f>O15/10000</f>
        <v>120.5578</v>
      </c>
      <c r="Q15" s="5">
        <v>45.11</v>
      </c>
      <c r="R15" s="8">
        <f>H15/L15</f>
        <v>42.179658776524192</v>
      </c>
      <c r="S15" s="8">
        <f>I15/N15</f>
        <v>41.214624184592886</v>
      </c>
      <c r="T15" s="8">
        <f>J15/P15</f>
        <v>38.827848550653712</v>
      </c>
      <c r="U15" s="1">
        <f>H15-G15</f>
        <v>-102</v>
      </c>
      <c r="V15" s="23">
        <f>-(1-(H15/G15))</f>
        <v>-1.9683519876495525E-2</v>
      </c>
      <c r="W15" s="1">
        <f>I15-H15</f>
        <v>-198</v>
      </c>
      <c r="X15" s="23">
        <f>-(1-(I15/H15))</f>
        <v>-3.8976377952755881E-2</v>
      </c>
      <c r="Y15" s="1">
        <f>J15-I15</f>
        <v>-201</v>
      </c>
      <c r="Z15" s="23">
        <f>-(1-(J15/I15))</f>
        <v>-4.1171650962720241E-2</v>
      </c>
      <c r="AA15" s="24">
        <f>VLOOKUP(B15,県別JARL会員数!B$2:C$48,2,FALSE)</f>
        <v>484</v>
      </c>
      <c r="AB15" s="4">
        <f>AA15/H15</f>
        <v>9.5275590551181108E-2</v>
      </c>
      <c r="AC15" s="24">
        <f>VLOOKUP(B15,県別JARL会員数!B$2:F$48,5,FALSE)</f>
        <v>468</v>
      </c>
      <c r="AD15" s="4">
        <f>AC15/J15</f>
        <v>9.9978637043366805E-2</v>
      </c>
    </row>
    <row r="16" spans="1:30" x14ac:dyDescent="0.15">
      <c r="A16">
        <v>44</v>
      </c>
      <c r="B16" t="s">
        <v>26</v>
      </c>
      <c r="C16">
        <v>6</v>
      </c>
      <c r="D16" s="1">
        <v>5339</v>
      </c>
      <c r="E16" s="1">
        <v>5047</v>
      </c>
      <c r="F16" s="1">
        <v>4996</v>
      </c>
      <c r="G16" s="1">
        <v>4885</v>
      </c>
      <c r="H16" s="1">
        <v>4792</v>
      </c>
      <c r="I16" s="1">
        <v>4554</v>
      </c>
      <c r="J16" s="1">
        <v>4384</v>
      </c>
      <c r="K16">
        <f>VLOOKUP(B16,日本の人口!H$4:I$50,2,FALSE)</f>
        <v>1106294</v>
      </c>
      <c r="L16" s="6">
        <f>K16/10000</f>
        <v>110.6294</v>
      </c>
      <c r="M16">
        <f>VLOOKUP(B16,日本の人口!K$4:L$50,2,FALSE)</f>
        <v>1096235</v>
      </c>
      <c r="N16" s="6">
        <f>M16/10000</f>
        <v>109.62350000000001</v>
      </c>
      <c r="O16">
        <f>VLOOKUP(B16,日本の人口!N$4:O$50,2,FALSE)</f>
        <v>1112827</v>
      </c>
      <c r="P16" s="6">
        <f>O16/10000</f>
        <v>111.28270000000001</v>
      </c>
      <c r="Q16" s="5">
        <v>44.83</v>
      </c>
      <c r="R16" s="8">
        <f>H16/L16</f>
        <v>43.315791281521911</v>
      </c>
      <c r="S16" s="8">
        <f>I16/N16</f>
        <v>41.542187578393317</v>
      </c>
      <c r="T16" s="8">
        <f>J16/P16</f>
        <v>39.395162051244263</v>
      </c>
      <c r="U16" s="1">
        <f>H16-G16</f>
        <v>-93</v>
      </c>
      <c r="V16" s="23">
        <f>-(1-(H16/G16))</f>
        <v>-1.9037871033776854E-2</v>
      </c>
      <c r="W16" s="1">
        <f>I16-H16</f>
        <v>-238</v>
      </c>
      <c r="X16" s="23">
        <f>-(1-(I16/H16))</f>
        <v>-4.9666110183639423E-2</v>
      </c>
      <c r="Y16" s="1">
        <f>J16-I16</f>
        <v>-170</v>
      </c>
      <c r="Z16" s="23">
        <f>-(1-(J16/I16))</f>
        <v>-3.7329819938515585E-2</v>
      </c>
      <c r="AA16" s="24">
        <f>VLOOKUP(B16,県別JARL会員数!B$2:C$48,2,FALSE)</f>
        <v>485</v>
      </c>
      <c r="AB16" s="4">
        <f>AA16/H16</f>
        <v>0.10121035058430718</v>
      </c>
      <c r="AC16" s="24">
        <f>VLOOKUP(B16,県別JARL会員数!B$2:F$48,5,FALSE)</f>
        <v>490</v>
      </c>
      <c r="AD16" s="4">
        <f>AC16/J16</f>
        <v>0.11177007299270073</v>
      </c>
    </row>
    <row r="17" spans="1:30" x14ac:dyDescent="0.15">
      <c r="A17">
        <v>33</v>
      </c>
      <c r="B17" t="s">
        <v>50</v>
      </c>
      <c r="C17">
        <v>4</v>
      </c>
      <c r="D17" s="1">
        <v>8665</v>
      </c>
      <c r="E17" s="1">
        <v>7505</v>
      </c>
      <c r="F17" s="1">
        <v>7446</v>
      </c>
      <c r="G17" s="1">
        <v>7014</v>
      </c>
      <c r="H17" s="1">
        <v>6854</v>
      </c>
      <c r="I17" s="1">
        <v>6518</v>
      </c>
      <c r="J17" s="1">
        <v>6254</v>
      </c>
      <c r="K17">
        <f>VLOOKUP(B17,日本の人口!H$4:I$50,2,FALSE)</f>
        <v>1862012</v>
      </c>
      <c r="L17" s="6">
        <f>K17/10000</f>
        <v>186.2012</v>
      </c>
      <c r="M17">
        <f>VLOOKUP(B17,日本の人口!K$4:L$50,2,FALSE)</f>
        <v>1846525</v>
      </c>
      <c r="N17" s="6">
        <f>M17/10000</f>
        <v>184.6525</v>
      </c>
      <c r="O17">
        <f>VLOOKUP(B17,日本の人口!N$4:O$50,2,FALSE)</f>
        <v>1851125</v>
      </c>
      <c r="P17" s="6">
        <f>O17/10000</f>
        <v>185.11250000000001</v>
      </c>
      <c r="Q17" s="5">
        <v>44.64</v>
      </c>
      <c r="R17" s="8">
        <f>H17/L17</f>
        <v>36.809644620979888</v>
      </c>
      <c r="S17" s="8">
        <f>I17/N17</f>
        <v>35.298736816452525</v>
      </c>
      <c r="T17" s="8">
        <f>J17/P17</f>
        <v>33.784860557768923</v>
      </c>
      <c r="U17" s="1">
        <f>H17-G17</f>
        <v>-160</v>
      </c>
      <c r="V17" s="23">
        <f>-(1-(H17/G17))</f>
        <v>-2.2811519817507842E-2</v>
      </c>
      <c r="W17" s="1">
        <f>I17-H17</f>
        <v>-336</v>
      </c>
      <c r="X17" s="23">
        <f>-(1-(I17/H17))</f>
        <v>-4.9022468631456095E-2</v>
      </c>
      <c r="Y17" s="1">
        <f>J17-I17</f>
        <v>-264</v>
      </c>
      <c r="Z17" s="23">
        <f>-(1-(J17/I17))</f>
        <v>-4.050322184719235E-2</v>
      </c>
      <c r="AA17" s="24">
        <f>VLOOKUP(B17,県別JARL会員数!B$2:C$48,2,FALSE)</f>
        <v>1199</v>
      </c>
      <c r="AB17" s="4">
        <f>AA17/H17</f>
        <v>0.17493434490808288</v>
      </c>
      <c r="AC17" s="24">
        <f>VLOOKUP(B17,県別JARL会員数!B$2:F$48,5,FALSE)</f>
        <v>1192</v>
      </c>
      <c r="AD17" s="4">
        <f>AC17/J17</f>
        <v>0.19059801726894787</v>
      </c>
    </row>
    <row r="18" spans="1:30" x14ac:dyDescent="0.15">
      <c r="A18">
        <v>24</v>
      </c>
      <c r="B18" t="s">
        <v>44</v>
      </c>
      <c r="C18">
        <v>2</v>
      </c>
      <c r="D18" s="1">
        <v>8155</v>
      </c>
      <c r="E18" s="1">
        <v>7659</v>
      </c>
      <c r="F18" s="1">
        <v>7552</v>
      </c>
      <c r="G18" s="1">
        <v>6979</v>
      </c>
      <c r="H18" s="1">
        <v>6818</v>
      </c>
      <c r="I18" s="1">
        <v>6442</v>
      </c>
      <c r="J18" s="1">
        <v>6173</v>
      </c>
      <c r="K18">
        <f>VLOOKUP(B18,日本の人口!H$4:I$50,2,FALSE)</f>
        <v>1742703</v>
      </c>
      <c r="L18" s="6">
        <f>K18/10000</f>
        <v>174.27029999999999</v>
      </c>
      <c r="M18">
        <f>VLOOKUP(B18,日本の人口!K$4:L$50,2,FALSE)</f>
        <v>1727503</v>
      </c>
      <c r="N18" s="6">
        <f>M18/10000</f>
        <v>172.75030000000001</v>
      </c>
      <c r="O18">
        <f>VLOOKUP(B18,日本の人口!N$4:O$50,2,FALSE)</f>
        <v>1757527</v>
      </c>
      <c r="P18" s="6">
        <f>O18/10000</f>
        <v>175.7527</v>
      </c>
      <c r="Q18" s="5">
        <v>44.15</v>
      </c>
      <c r="R18" s="8">
        <f>H18/L18</f>
        <v>39.123132283584752</v>
      </c>
      <c r="S18" s="8">
        <f>I18/N18</f>
        <v>37.290818018839907</v>
      </c>
      <c r="T18" s="8">
        <f>J18/P18</f>
        <v>35.123215745760945</v>
      </c>
      <c r="U18" s="1">
        <f>H18-G18</f>
        <v>-161</v>
      </c>
      <c r="V18" s="23">
        <f>-(1-(H18/G18))</f>
        <v>-2.3069207622868571E-2</v>
      </c>
      <c r="W18" s="1">
        <f>I18-H18</f>
        <v>-376</v>
      </c>
      <c r="X18" s="23">
        <f>-(1-(I18/H18))</f>
        <v>-5.5148137283660859E-2</v>
      </c>
      <c r="Y18" s="1">
        <f>J18-I18</f>
        <v>-269</v>
      </c>
      <c r="Z18" s="23">
        <f>-(1-(J18/I18))</f>
        <v>-4.175721825520029E-2</v>
      </c>
      <c r="AA18" s="24">
        <f>VLOOKUP(B18,県別JARL会員数!B$2:C$48,2,FALSE)</f>
        <v>975</v>
      </c>
      <c r="AB18" s="4">
        <f>AA18/H18</f>
        <v>0.14300381343502494</v>
      </c>
      <c r="AC18" s="24">
        <f>VLOOKUP(B18,県別JARL会員数!B$2:F$48,5,FALSE)</f>
        <v>972</v>
      </c>
      <c r="AD18" s="4">
        <f>AC18/J18</f>
        <v>0.15745990604244289</v>
      </c>
    </row>
    <row r="19" spans="1:30" x14ac:dyDescent="0.15">
      <c r="A19">
        <v>30</v>
      </c>
      <c r="B19" t="s">
        <v>55</v>
      </c>
      <c r="C19">
        <v>3</v>
      </c>
      <c r="D19" s="1">
        <v>4368</v>
      </c>
      <c r="E19" s="1">
        <v>4015</v>
      </c>
      <c r="F19" s="1">
        <v>3974</v>
      </c>
      <c r="G19" s="1">
        <v>3699</v>
      </c>
      <c r="H19" s="1">
        <v>3667</v>
      </c>
      <c r="I19" s="1">
        <v>3550</v>
      </c>
      <c r="J19" s="1">
        <v>3389</v>
      </c>
      <c r="K19">
        <f>VLOOKUP(B19,日本の人口!H$4:I$50,2,FALSE)</f>
        <v>903172</v>
      </c>
      <c r="L19" s="6">
        <f>K19/10000</f>
        <v>90.3172</v>
      </c>
      <c r="M19">
        <f>VLOOKUP(B19,日本の人口!K$4:L$50,2,FALSE)</f>
        <v>891620</v>
      </c>
      <c r="N19" s="6">
        <f>M19/10000</f>
        <v>89.162000000000006</v>
      </c>
      <c r="O19">
        <f>VLOOKUP(B19,日本の人口!N$4:O$50,2,FALSE)</f>
        <v>913297</v>
      </c>
      <c r="P19" s="6">
        <f>O19/10000</f>
        <v>91.329700000000003</v>
      </c>
      <c r="Q19" s="5">
        <v>43.9</v>
      </c>
      <c r="R19" s="8">
        <f>H19/L19</f>
        <v>40.601347251686278</v>
      </c>
      <c r="S19" s="8">
        <f>I19/N19</f>
        <v>39.815167896637575</v>
      </c>
      <c r="T19" s="8">
        <f>J19/P19</f>
        <v>37.107315582992172</v>
      </c>
      <c r="U19" s="1">
        <f>H19-G19</f>
        <v>-32</v>
      </c>
      <c r="V19" s="23">
        <f>-(1-(H19/G19))</f>
        <v>-8.6509867531765483E-3</v>
      </c>
      <c r="W19" s="1">
        <f>I19-H19</f>
        <v>-117</v>
      </c>
      <c r="X19" s="23">
        <f>-(1-(I19/H19))</f>
        <v>-3.1906190346332131E-2</v>
      </c>
      <c r="Y19" s="1">
        <f>J19-I19</f>
        <v>-161</v>
      </c>
      <c r="Z19" s="23">
        <f>-(1-(J19/I19))</f>
        <v>-4.5352112676056322E-2</v>
      </c>
      <c r="AA19" s="24">
        <f>VLOOKUP(B19,県別JARL会員数!B$2:C$48,2,FALSE)</f>
        <v>597</v>
      </c>
      <c r="AB19" s="4">
        <f>AA19/H19</f>
        <v>0.16280338151077176</v>
      </c>
      <c r="AC19" s="24">
        <f>VLOOKUP(B19,県別JARL会員数!B$2:F$48,5,FALSE)</f>
        <v>563</v>
      </c>
      <c r="AD19" s="4">
        <f>AC19/J19</f>
        <v>0.1661257007966952</v>
      </c>
    </row>
    <row r="20" spans="1:30" x14ac:dyDescent="0.15">
      <c r="A20">
        <v>32</v>
      </c>
      <c r="B20" t="s">
        <v>53</v>
      </c>
      <c r="C20">
        <v>4</v>
      </c>
      <c r="D20" s="1">
        <v>3075</v>
      </c>
      <c r="E20" s="1">
        <v>2623</v>
      </c>
      <c r="F20" s="1">
        <v>2608</v>
      </c>
      <c r="G20" s="1">
        <v>2416</v>
      </c>
      <c r="H20" s="1">
        <v>2368</v>
      </c>
      <c r="I20" s="1">
        <v>2248</v>
      </c>
      <c r="J20" s="1">
        <v>2170</v>
      </c>
      <c r="K20">
        <f>VLOOKUP(B20,日本の人口!H$4:I$50,2,FALSE)</f>
        <v>657842</v>
      </c>
      <c r="L20" s="6">
        <f>K20/10000</f>
        <v>65.784199999999998</v>
      </c>
      <c r="M20">
        <f>VLOOKUP(B20,日本の人口!K$4:L$50,2,FALSE)</f>
        <v>649235</v>
      </c>
      <c r="N20" s="6">
        <f>M20/10000</f>
        <v>64.923500000000004</v>
      </c>
      <c r="O20">
        <f>VLOOKUP(B20,日本の人口!N$4:O$50,2,FALSE)</f>
        <v>650624</v>
      </c>
      <c r="P20" s="6">
        <f>O20/10000</f>
        <v>65.062399999999997</v>
      </c>
      <c r="Q20" s="5">
        <v>43.19</v>
      </c>
      <c r="R20" s="8">
        <f>H20/L20</f>
        <v>35.996485478275936</v>
      </c>
      <c r="S20" s="8">
        <f>I20/N20</f>
        <v>34.625366777823125</v>
      </c>
      <c r="T20" s="8">
        <f>J20/P20</f>
        <v>33.352596891599454</v>
      </c>
      <c r="U20" s="1">
        <f>H20-G20</f>
        <v>-48</v>
      </c>
      <c r="V20" s="23">
        <f>-(1-(H20/G20))</f>
        <v>-1.9867549668874163E-2</v>
      </c>
      <c r="W20" s="1">
        <f>I20-H20</f>
        <v>-120</v>
      </c>
      <c r="X20" s="23">
        <f>-(1-(I20/H20))</f>
        <v>-5.0675675675675658E-2</v>
      </c>
      <c r="Y20" s="1">
        <f>J20-I20</f>
        <v>-78</v>
      </c>
      <c r="Z20" s="23">
        <f>-(1-(J20/I20))</f>
        <v>-3.4697508896797125E-2</v>
      </c>
      <c r="AA20" s="24">
        <f>VLOOKUP(B20,県別JARL会員数!B$2:C$48,2,FALSE)</f>
        <v>359</v>
      </c>
      <c r="AB20" s="4">
        <f>AA20/H20</f>
        <v>0.15160472972972974</v>
      </c>
      <c r="AC20" s="24">
        <f>VLOOKUP(B20,県別JARL会員数!B$2:F$48,5,FALSE)</f>
        <v>350</v>
      </c>
      <c r="AD20" s="4">
        <f>AC20/J20</f>
        <v>0.16129032258064516</v>
      </c>
    </row>
    <row r="21" spans="1:30" x14ac:dyDescent="0.15">
      <c r="A21">
        <v>9</v>
      </c>
      <c r="B21" t="s">
        <v>39</v>
      </c>
      <c r="C21">
        <v>1</v>
      </c>
      <c r="D21" s="1">
        <v>8565</v>
      </c>
      <c r="E21" s="1">
        <v>8081</v>
      </c>
      <c r="F21" s="1">
        <v>8008</v>
      </c>
      <c r="G21" s="1">
        <v>7619</v>
      </c>
      <c r="H21" s="1">
        <v>7510</v>
      </c>
      <c r="I21" s="1">
        <v>7221</v>
      </c>
      <c r="J21" s="1">
        <v>6901</v>
      </c>
      <c r="K21">
        <f>VLOOKUP(B21,日本の人口!H$4:I$50,2,FALSE)</f>
        <v>1908380</v>
      </c>
      <c r="L21" s="6">
        <f>K21/10000</f>
        <v>190.83799999999999</v>
      </c>
      <c r="M21">
        <f>VLOOKUP(B21,日本の人口!K$4:L$50,2,FALSE)</f>
        <v>1895031</v>
      </c>
      <c r="N21" s="6">
        <f>M21/10000</f>
        <v>189.50309999999999</v>
      </c>
      <c r="O21">
        <f>VLOOKUP(B21,日本の人口!N$4:O$50,2,FALSE)</f>
        <v>1916787</v>
      </c>
      <c r="P21" s="6">
        <f>O21/10000</f>
        <v>191.67869999999999</v>
      </c>
      <c r="Q21" s="5">
        <v>42.83</v>
      </c>
      <c r="R21" s="8">
        <f>H21/L21</f>
        <v>39.352749452415139</v>
      </c>
      <c r="S21" s="8">
        <f>I21/N21</f>
        <v>38.104917544884493</v>
      </c>
      <c r="T21" s="8">
        <f>J21/P21</f>
        <v>36.00295703174114</v>
      </c>
      <c r="U21" s="1">
        <f>H21-G21</f>
        <v>-109</v>
      </c>
      <c r="V21" s="23">
        <f>-(1-(H21/G21))</f>
        <v>-1.4306339414621339E-2</v>
      </c>
      <c r="W21" s="1">
        <f>I21-H21</f>
        <v>-289</v>
      </c>
      <c r="X21" s="23">
        <f>-(1-(I21/H21))</f>
        <v>-3.8482023968042567E-2</v>
      </c>
      <c r="Y21" s="1">
        <f>J21-I21</f>
        <v>-320</v>
      </c>
      <c r="Z21" s="23">
        <f>-(1-(J21/I21))</f>
        <v>-4.4315191801689524E-2</v>
      </c>
      <c r="AA21" s="24">
        <f>VLOOKUP(B21,県別JARL会員数!B$2:C$48,2,FALSE)</f>
        <v>1025</v>
      </c>
      <c r="AB21" s="4">
        <f>AA21/H21</f>
        <v>0.13648468708388814</v>
      </c>
      <c r="AC21" s="24">
        <f>VLOOKUP(B21,県別JARL会員数!B$2:F$48,5,FALSE)</f>
        <v>1037</v>
      </c>
      <c r="AD21" s="4">
        <f>AC21/J21</f>
        <v>0.15026807709027676</v>
      </c>
    </row>
    <row r="22" spans="1:30" x14ac:dyDescent="0.15">
      <c r="A22">
        <v>21</v>
      </c>
      <c r="B22" t="s">
        <v>47</v>
      </c>
      <c r="C22">
        <v>2</v>
      </c>
      <c r="D22" s="1">
        <v>8807</v>
      </c>
      <c r="E22" s="1">
        <v>7819</v>
      </c>
      <c r="F22" s="1">
        <v>7720</v>
      </c>
      <c r="G22" s="1">
        <v>7336</v>
      </c>
      <c r="H22" s="1">
        <v>7299</v>
      </c>
      <c r="I22" s="1">
        <v>7000</v>
      </c>
      <c r="J22" s="1">
        <v>6729</v>
      </c>
      <c r="K22">
        <f>VLOOKUP(B22,日本の人口!H$4:I$50,2,FALSE)</f>
        <v>1945350</v>
      </c>
      <c r="L22" s="6">
        <f>K22/10000</f>
        <v>194.535</v>
      </c>
      <c r="M22">
        <f>VLOOKUP(B22,日本の人口!K$4:L$50,2,FALSE)</f>
        <v>1929669</v>
      </c>
      <c r="N22" s="6">
        <f>M22/10000</f>
        <v>192.96690000000001</v>
      </c>
      <c r="O22">
        <f>VLOOKUP(B22,日本の人口!N$4:O$50,2,FALSE)</f>
        <v>1967862</v>
      </c>
      <c r="P22" s="6">
        <f>O22/10000</f>
        <v>196.78620000000001</v>
      </c>
      <c r="Q22" s="5">
        <v>42.53</v>
      </c>
      <c r="R22" s="8">
        <f>H22/L22</f>
        <v>37.520240573675686</v>
      </c>
      <c r="S22" s="8">
        <f>I22/N22</f>
        <v>36.275651420010377</v>
      </c>
      <c r="T22" s="8">
        <f>J22/P22</f>
        <v>34.194470953755904</v>
      </c>
      <c r="U22" s="1">
        <f>H22-G22</f>
        <v>-37</v>
      </c>
      <c r="V22" s="23">
        <f>-(1-(H22/G22))</f>
        <v>-5.0436205016357594E-3</v>
      </c>
      <c r="W22" s="1">
        <f>I22-H22</f>
        <v>-299</v>
      </c>
      <c r="X22" s="23">
        <f>-(1-(I22/H22))</f>
        <v>-4.0964515687080372E-2</v>
      </c>
      <c r="Y22" s="1">
        <f>J22-I22</f>
        <v>-271</v>
      </c>
      <c r="Z22" s="23">
        <f>-(1-(J22/I22))</f>
        <v>-3.8714285714285701E-2</v>
      </c>
      <c r="AA22" s="24">
        <f>VLOOKUP(B22,県別JARL会員数!B$2:C$48,2,FALSE)</f>
        <v>1075</v>
      </c>
      <c r="AB22" s="4">
        <f>AA22/H22</f>
        <v>0.14728044937662693</v>
      </c>
      <c r="AC22" s="24">
        <f>VLOOKUP(B22,県別JARL会員数!B$2:F$48,5,FALSE)</f>
        <v>1084</v>
      </c>
      <c r="AD22" s="4">
        <f>AC22/J22</f>
        <v>0.16109377322038937</v>
      </c>
    </row>
    <row r="23" spans="1:30" x14ac:dyDescent="0.15">
      <c r="A23">
        <v>38</v>
      </c>
      <c r="B23" t="s">
        <v>51</v>
      </c>
      <c r="C23">
        <v>5</v>
      </c>
      <c r="D23" s="1">
        <v>5966</v>
      </c>
      <c r="E23" s="1">
        <v>4960</v>
      </c>
      <c r="F23" s="1">
        <v>4913</v>
      </c>
      <c r="G23" s="1">
        <v>4579</v>
      </c>
      <c r="H23" s="1">
        <v>4478</v>
      </c>
      <c r="I23" s="1">
        <v>4203</v>
      </c>
      <c r="J23" s="1">
        <v>4050</v>
      </c>
      <c r="K23">
        <f>VLOOKUP(B23,日本の人口!H$4:I$50,2,FALSE)</f>
        <v>1306165</v>
      </c>
      <c r="L23" s="6">
        <f>K23/10000</f>
        <v>130.6165</v>
      </c>
      <c r="M23">
        <f>VLOOKUP(B23,日本の人口!K$4:L$50,2,FALSE)</f>
        <v>1291198</v>
      </c>
      <c r="N23" s="6">
        <f>M23/10000</f>
        <v>129.1198</v>
      </c>
      <c r="O23">
        <f>VLOOKUP(B23,日本の人口!N$4:O$50,2,FALSE)</f>
        <v>1312298</v>
      </c>
      <c r="P23" s="6">
        <f>O23/10000</f>
        <v>131.22980000000001</v>
      </c>
      <c r="Q23" s="5">
        <v>41.93</v>
      </c>
      <c r="R23" s="8">
        <f>H23/L23</f>
        <v>34.283570605551368</v>
      </c>
      <c r="S23" s="8">
        <f>I23/N23</f>
        <v>32.551165661656853</v>
      </c>
      <c r="T23" s="8">
        <f>J23/P23</f>
        <v>30.861892649382987</v>
      </c>
      <c r="U23" s="1">
        <f>H23-G23</f>
        <v>-101</v>
      </c>
      <c r="V23" s="23">
        <f>-(1-(H23/G23))</f>
        <v>-2.2057217733129519E-2</v>
      </c>
      <c r="W23" s="1">
        <f>I23-H23</f>
        <v>-275</v>
      </c>
      <c r="X23" s="23">
        <f>-(1-(I23/H23))</f>
        <v>-6.1411344350156272E-2</v>
      </c>
      <c r="Y23" s="1">
        <f>J23-I23</f>
        <v>-153</v>
      </c>
      <c r="Z23" s="23">
        <f>-(1-(J23/I23))</f>
        <v>-3.6402569593147804E-2</v>
      </c>
      <c r="AA23" s="24">
        <f>VLOOKUP(B23,県別JARL会員数!B$2:C$48,2,FALSE)</f>
        <v>672</v>
      </c>
      <c r="AB23" s="4">
        <f>AA23/H23</f>
        <v>0.15006699419383654</v>
      </c>
      <c r="AC23" s="24">
        <f>VLOOKUP(B23,県別JARL会員数!B$2:F$48,5,FALSE)</f>
        <v>678</v>
      </c>
      <c r="AD23" s="4">
        <f>AC23/J23</f>
        <v>0.16740740740740739</v>
      </c>
    </row>
    <row r="24" spans="1:30" x14ac:dyDescent="0.15">
      <c r="A24">
        <v>10</v>
      </c>
      <c r="B24" t="s">
        <v>48</v>
      </c>
      <c r="C24">
        <v>1</v>
      </c>
      <c r="D24" s="1">
        <v>8381</v>
      </c>
      <c r="E24" s="1">
        <v>7636</v>
      </c>
      <c r="F24" s="1">
        <v>7553</v>
      </c>
      <c r="G24" s="1">
        <v>7071</v>
      </c>
      <c r="H24" s="1">
        <v>6874</v>
      </c>
      <c r="I24" s="1">
        <v>6551</v>
      </c>
      <c r="J24" s="1">
        <v>6255</v>
      </c>
      <c r="K24">
        <f>VLOOKUP(B24,日本の人口!H$4:I$50,2,FALSE)</f>
        <v>1913236</v>
      </c>
      <c r="L24" s="6">
        <f>K24/10000</f>
        <v>191.3236</v>
      </c>
      <c r="M24">
        <f>VLOOKUP(B24,日本の人口!K$4:L$50,2,FALSE)</f>
        <v>1900840</v>
      </c>
      <c r="N24" s="6">
        <f>M24/10000</f>
        <v>190.084</v>
      </c>
      <c r="O24">
        <f>VLOOKUP(B24,日本の人口!N$4:O$50,2,FALSE)</f>
        <v>1919232</v>
      </c>
      <c r="P24" s="6">
        <f>O24/10000</f>
        <v>191.92320000000001</v>
      </c>
      <c r="Q24" s="5">
        <v>41.88</v>
      </c>
      <c r="R24" s="8">
        <f>H24/L24</f>
        <v>35.928656997882122</v>
      </c>
      <c r="S24" s="8">
        <f>I24/N24</f>
        <v>34.463710780497046</v>
      </c>
      <c r="T24" s="8">
        <f>J24/P24</f>
        <v>32.591161464585831</v>
      </c>
      <c r="U24" s="1">
        <f>H24-G24</f>
        <v>-197</v>
      </c>
      <c r="V24" s="23">
        <f>-(1-(H24/G24))</f>
        <v>-2.786027436006222E-2</v>
      </c>
      <c r="W24" s="1">
        <f>I24-H24</f>
        <v>-323</v>
      </c>
      <c r="X24" s="23">
        <f>-(1-(I24/H24))</f>
        <v>-4.6988652894966565E-2</v>
      </c>
      <c r="Y24" s="1">
        <f>J24-I24</f>
        <v>-296</v>
      </c>
      <c r="Z24" s="23">
        <f>-(1-(J24/I24))</f>
        <v>-4.5183941382994974E-2</v>
      </c>
      <c r="AA24" s="24">
        <f>VLOOKUP(B24,県別JARL会員数!B$2:C$48,2,FALSE)</f>
        <v>1259</v>
      </c>
      <c r="AB24" s="4">
        <f>AA24/H24</f>
        <v>0.18315391329647948</v>
      </c>
      <c r="AC24" s="24">
        <f>VLOOKUP(B24,県別JARL会員数!B$2:F$48,5,FALSE)</f>
        <v>1224</v>
      </c>
      <c r="AD24" s="4">
        <f>AC24/J24</f>
        <v>0.19568345323741007</v>
      </c>
    </row>
    <row r="25" spans="1:30" x14ac:dyDescent="0.15">
      <c r="A25">
        <v>4</v>
      </c>
      <c r="B25" t="s">
        <v>42</v>
      </c>
      <c r="C25">
        <v>7</v>
      </c>
      <c r="D25" s="1">
        <v>9685</v>
      </c>
      <c r="E25" s="1">
        <v>10150</v>
      </c>
      <c r="F25" s="1">
        <v>10078</v>
      </c>
      <c r="G25" s="1">
        <v>9491</v>
      </c>
      <c r="H25" s="1">
        <v>9153</v>
      </c>
      <c r="I25" s="1">
        <v>8535</v>
      </c>
      <c r="J25" s="1">
        <v>7988</v>
      </c>
      <c r="K25">
        <f>VLOOKUP(B25,日本の人口!H$4:I$50,2,FALSE)</f>
        <v>2279554</v>
      </c>
      <c r="L25" s="6">
        <f>K25/10000</f>
        <v>227.9554</v>
      </c>
      <c r="M25">
        <f>VLOOKUP(B25,日本の人口!K$4:L$50,2,FALSE)</f>
        <v>2263552</v>
      </c>
      <c r="N25" s="6">
        <f>M25/10000</f>
        <v>226.3552</v>
      </c>
      <c r="O25">
        <f>VLOOKUP(B25,日本の人口!N$4:O$50,2,FALSE)</f>
        <v>2242389</v>
      </c>
      <c r="P25" s="6">
        <f>O25/10000</f>
        <v>224.2389</v>
      </c>
      <c r="Q25" s="5">
        <v>41.62</v>
      </c>
      <c r="R25" s="8">
        <f>H25/L25</f>
        <v>40.152591252499391</v>
      </c>
      <c r="S25" s="8">
        <f>I25/N25</f>
        <v>37.706224553268491</v>
      </c>
      <c r="T25" s="8">
        <f>J25/P25</f>
        <v>35.622722016563586</v>
      </c>
      <c r="U25" s="1">
        <f>H25-G25</f>
        <v>-338</v>
      </c>
      <c r="V25" s="23">
        <f>-(1-(H25/G25))</f>
        <v>-3.5612685702244185E-2</v>
      </c>
      <c r="W25" s="1">
        <f>I25-H25</f>
        <v>-618</v>
      </c>
      <c r="X25" s="23">
        <f>-(1-(I25/H25))</f>
        <v>-6.7518846279908229E-2</v>
      </c>
      <c r="Y25" s="1">
        <f>J25-I25</f>
        <v>-547</v>
      </c>
      <c r="Z25" s="23">
        <f>-(1-(J25/I25))</f>
        <v>-6.4089045108377318E-2</v>
      </c>
      <c r="AA25" s="24">
        <f>VLOOKUP(B25,県別JARL会員数!B$2:C$48,2,FALSE)</f>
        <v>1333</v>
      </c>
      <c r="AB25" s="4">
        <f>AA25/H25</f>
        <v>0.14563531082705125</v>
      </c>
      <c r="AC25" s="24">
        <f>VLOOKUP(B25,県別JARL会員数!B$2:F$48,5,FALSE)</f>
        <v>1251</v>
      </c>
      <c r="AD25" s="4">
        <f>AC25/J25</f>
        <v>0.15660991487230846</v>
      </c>
    </row>
    <row r="26" spans="1:30" x14ac:dyDescent="0.15">
      <c r="A26">
        <v>17</v>
      </c>
      <c r="B26" t="s">
        <v>60</v>
      </c>
      <c r="C26">
        <v>9</v>
      </c>
      <c r="D26" s="1">
        <v>4718</v>
      </c>
      <c r="E26" s="1">
        <v>3973</v>
      </c>
      <c r="F26" s="1">
        <v>3949</v>
      </c>
      <c r="G26" s="1">
        <v>3611</v>
      </c>
      <c r="H26" s="1">
        <v>3472</v>
      </c>
      <c r="I26" s="1">
        <v>3251</v>
      </c>
      <c r="J26" s="1">
        <v>3103</v>
      </c>
      <c r="K26">
        <f>VLOOKUP(B26,日本の人口!H$4:I$50,2,FALSE)</f>
        <v>1117827</v>
      </c>
      <c r="L26" s="6">
        <f>K26/10000</f>
        <v>111.78270000000001</v>
      </c>
      <c r="M26">
        <f>VLOOKUP(B26,日本の人口!K$4:L$50,2,FALSE)</f>
        <v>1109574</v>
      </c>
      <c r="N26" s="6">
        <f>M26/10000</f>
        <v>110.95740000000001</v>
      </c>
      <c r="O26">
        <f>VLOOKUP(B26,日本の人口!N$4:O$50,2,FALSE)</f>
        <v>1109226</v>
      </c>
      <c r="P26" s="6">
        <f>O26/10000</f>
        <v>110.9226</v>
      </c>
      <c r="Q26" s="5">
        <v>40.46</v>
      </c>
      <c r="R26" s="8">
        <f>H26/L26</f>
        <v>31.060262455639378</v>
      </c>
      <c r="S26" s="8">
        <f>I26/N26</f>
        <v>29.299532973916115</v>
      </c>
      <c r="T26" s="8">
        <f>J26/P26</f>
        <v>27.974461471332262</v>
      </c>
      <c r="U26" s="1">
        <f>H26-G26</f>
        <v>-139</v>
      </c>
      <c r="V26" s="23">
        <f>-(1-(H26/G26))</f>
        <v>-3.8493492107449456E-2</v>
      </c>
      <c r="W26" s="1">
        <f>I26-H26</f>
        <v>-221</v>
      </c>
      <c r="X26" s="23">
        <f>-(1-(I26/H26))</f>
        <v>-6.3652073732718861E-2</v>
      </c>
      <c r="Y26" s="1">
        <f>J26-I26</f>
        <v>-148</v>
      </c>
      <c r="Z26" s="23">
        <f>-(1-(J26/I26))</f>
        <v>-4.5524454014149507E-2</v>
      </c>
      <c r="AA26" s="24">
        <f>VLOOKUP(B26,県別JARL会員数!B$2:C$48,2,FALSE)</f>
        <v>630</v>
      </c>
      <c r="AB26" s="4">
        <f>AA26/H26</f>
        <v>0.18145161290322581</v>
      </c>
      <c r="AC26" s="24">
        <f>VLOOKUP(B26,県別JARL会員数!B$2:F$48,5,FALSE)</f>
        <v>591</v>
      </c>
      <c r="AD26" s="4">
        <f>AC26/J26</f>
        <v>0.19046084434418306</v>
      </c>
    </row>
    <row r="27" spans="1:30" x14ac:dyDescent="0.15">
      <c r="A27">
        <v>18</v>
      </c>
      <c r="B27" t="s">
        <v>54</v>
      </c>
      <c r="C27">
        <v>9</v>
      </c>
      <c r="D27" s="1">
        <v>3235</v>
      </c>
      <c r="E27" s="1">
        <v>2913</v>
      </c>
      <c r="F27" s="1">
        <v>2894</v>
      </c>
      <c r="G27" s="1">
        <v>2818</v>
      </c>
      <c r="H27" s="1">
        <v>2747</v>
      </c>
      <c r="I27" s="1">
        <v>2539</v>
      </c>
      <c r="J27" s="1">
        <v>2406</v>
      </c>
      <c r="K27">
        <f>VLOOKUP(B27,日本の人口!H$4:I$50,2,FALSE)</f>
        <v>752976</v>
      </c>
      <c r="L27" s="6">
        <f>K27/10000</f>
        <v>75.297600000000003</v>
      </c>
      <c r="M27">
        <f>VLOOKUP(B27,日本の人口!K$4:L$50,2,FALSE)</f>
        <v>744568</v>
      </c>
      <c r="N27" s="6">
        <f>M27/10000</f>
        <v>74.456800000000001</v>
      </c>
      <c r="O27">
        <f>VLOOKUP(B27,日本の人口!N$4:O$50,2,FALSE)</f>
        <v>752390</v>
      </c>
      <c r="P27" s="6">
        <f>O27/10000</f>
        <v>75.239000000000004</v>
      </c>
      <c r="Q27" s="5">
        <v>40.29</v>
      </c>
      <c r="R27" s="8">
        <f>H27/L27</f>
        <v>36.481906461826142</v>
      </c>
      <c r="S27" s="8">
        <f>I27/N27</f>
        <v>34.100310515627854</v>
      </c>
      <c r="T27" s="8">
        <f>J27/P27</f>
        <v>31.978096465928573</v>
      </c>
      <c r="U27" s="1">
        <f>H27-G27</f>
        <v>-71</v>
      </c>
      <c r="V27" s="23">
        <f>-(1-(H27/G27))</f>
        <v>-2.5195173882185951E-2</v>
      </c>
      <c r="W27" s="1">
        <f>I27-H27</f>
        <v>-208</v>
      </c>
      <c r="X27" s="23">
        <f>-(1-(I27/H27))</f>
        <v>-7.571896614488538E-2</v>
      </c>
      <c r="Y27" s="1">
        <f>J27-I27</f>
        <v>-133</v>
      </c>
      <c r="Z27" s="23">
        <f>-(1-(J27/I27))</f>
        <v>-5.2382827884994043E-2</v>
      </c>
      <c r="AA27" s="24">
        <f>VLOOKUP(B27,県別JARL会員数!B$2:C$48,2,FALSE)</f>
        <v>440</v>
      </c>
      <c r="AB27" s="4">
        <f>AA27/H27</f>
        <v>0.16017473607571897</v>
      </c>
      <c r="AC27" s="24">
        <f>VLOOKUP(B27,県別JARL会員数!B$2:F$48,5,FALSE)</f>
        <v>410</v>
      </c>
      <c r="AD27" s="4">
        <f>AC27/J27</f>
        <v>0.17040731504571904</v>
      </c>
    </row>
    <row r="28" spans="1:30" x14ac:dyDescent="0.15">
      <c r="A28">
        <v>46</v>
      </c>
      <c r="B28" t="s">
        <v>30</v>
      </c>
      <c r="C28">
        <v>6</v>
      </c>
      <c r="D28" s="1">
        <v>6836</v>
      </c>
      <c r="E28" s="1">
        <v>5835</v>
      </c>
      <c r="F28" s="1">
        <v>5754</v>
      </c>
      <c r="G28" s="1">
        <v>5304</v>
      </c>
      <c r="H28" s="1">
        <v>5135</v>
      </c>
      <c r="I28" s="1">
        <v>4883</v>
      </c>
      <c r="J28" s="1">
        <v>4627</v>
      </c>
      <c r="K28">
        <f>VLOOKUP(B28,日本の人口!H$4:I$50,2,FALSE)</f>
        <v>1562310</v>
      </c>
      <c r="L28" s="6">
        <f>K28/10000</f>
        <v>156.23099999999999</v>
      </c>
      <c r="M28">
        <f>VLOOKUP(B28,日本の人口!K$4:L$50,2,FALSE)</f>
        <v>1547710</v>
      </c>
      <c r="N28" s="6">
        <f>M28/10000</f>
        <v>154.77099999999999</v>
      </c>
      <c r="O28">
        <f>VLOOKUP(B28,日本の人口!N$4:O$50,2,FALSE)</f>
        <v>1576361</v>
      </c>
      <c r="P28" s="6">
        <f>O28/10000</f>
        <v>157.6361</v>
      </c>
      <c r="Q28" s="5">
        <v>40.24</v>
      </c>
      <c r="R28" s="8">
        <f>H28/L28</f>
        <v>32.867996748404607</v>
      </c>
      <c r="S28" s="8">
        <f>I28/N28</f>
        <v>31.54983814797346</v>
      </c>
      <c r="T28" s="8">
        <f>J28/P28</f>
        <v>29.352413565166863</v>
      </c>
      <c r="U28" s="1">
        <f>H28-G28</f>
        <v>-169</v>
      </c>
      <c r="V28" s="23">
        <f>-(1-(H28/G28))</f>
        <v>-3.1862745098039214E-2</v>
      </c>
      <c r="W28" s="1">
        <f>I28-H28</f>
        <v>-252</v>
      </c>
      <c r="X28" s="23">
        <f>-(1-(I28/H28))</f>
        <v>-4.9074975657254161E-2</v>
      </c>
      <c r="Y28" s="1">
        <f>J28-I28</f>
        <v>-256</v>
      </c>
      <c r="Z28" s="23">
        <f>-(1-(J28/I28))</f>
        <v>-5.2426786811386461E-2</v>
      </c>
      <c r="AA28" s="24">
        <f>VLOOKUP(B28,県別JARL会員数!B$2:C$48,2,FALSE)</f>
        <v>599</v>
      </c>
      <c r="AB28" s="4">
        <f>AA28/H28</f>
        <v>0.11665043816942551</v>
      </c>
      <c r="AC28" s="24">
        <f>VLOOKUP(B28,県別JARL会員数!B$2:F$48,5,FALSE)</f>
        <v>589</v>
      </c>
      <c r="AD28" s="4">
        <f>AC28/J28</f>
        <v>0.12729630430084288</v>
      </c>
    </row>
    <row r="29" spans="1:30" x14ac:dyDescent="0.15">
      <c r="A29">
        <v>45</v>
      </c>
      <c r="B29" t="s">
        <v>24</v>
      </c>
      <c r="C29">
        <v>6</v>
      </c>
      <c r="D29" s="1">
        <v>4306</v>
      </c>
      <c r="E29" s="1">
        <v>4033</v>
      </c>
      <c r="F29" s="1">
        <v>4000</v>
      </c>
      <c r="G29" s="1">
        <v>3775</v>
      </c>
      <c r="H29" s="1">
        <v>3705</v>
      </c>
      <c r="I29" s="1">
        <v>3501</v>
      </c>
      <c r="J29" s="1">
        <v>3381</v>
      </c>
      <c r="K29">
        <f>VLOOKUP(B29,日本の人口!H$4:I$50,2,FALSE)</f>
        <v>1051771</v>
      </c>
      <c r="L29" s="6">
        <f>K29/10000</f>
        <v>105.1771</v>
      </c>
      <c r="M29">
        <f>VLOOKUP(B29,日本の人口!K$4:L$50,2,FALSE)</f>
        <v>1041150</v>
      </c>
      <c r="N29" s="6">
        <f>M29/10000</f>
        <v>104.11499999999999</v>
      </c>
      <c r="O29">
        <f>VLOOKUP(B29,日本の人口!N$4:O$50,2,FALSE)</f>
        <v>1058710</v>
      </c>
      <c r="P29" s="6">
        <f>O29/10000</f>
        <v>105.871</v>
      </c>
      <c r="Q29" s="5">
        <v>38.07</v>
      </c>
      <c r="R29" s="8">
        <f>H29/L29</f>
        <v>35.226299260960801</v>
      </c>
      <c r="S29" s="8">
        <f>I29/N29</f>
        <v>33.626278634202563</v>
      </c>
      <c r="T29" s="8">
        <f>J29/P29</f>
        <v>31.93509081807105</v>
      </c>
      <c r="U29" s="1">
        <f>H29-G29</f>
        <v>-70</v>
      </c>
      <c r="V29" s="23">
        <f>-(1-(H29/G29))</f>
        <v>-1.8543046357615944E-2</v>
      </c>
      <c r="W29" s="1">
        <f>I29-H29</f>
        <v>-204</v>
      </c>
      <c r="X29" s="23">
        <f>-(1-(I29/H29))</f>
        <v>-5.506072874493928E-2</v>
      </c>
      <c r="Y29" s="1">
        <f>J29-I29</f>
        <v>-120</v>
      </c>
      <c r="Z29" s="23">
        <f>-(1-(J29/I29))</f>
        <v>-3.4275921165381362E-2</v>
      </c>
      <c r="AA29" s="24">
        <f>VLOOKUP(B29,県別JARL会員数!B$2:C$48,2,FALSE)</f>
        <v>358</v>
      </c>
      <c r="AB29" s="4">
        <f>AA29/H29</f>
        <v>9.6626180836707154E-2</v>
      </c>
      <c r="AC29" s="24">
        <f>VLOOKUP(B29,県別JARL会員数!B$2:F$48,5,FALSE)</f>
        <v>362</v>
      </c>
      <c r="AD29" s="4">
        <f>AC29/J29</f>
        <v>0.10706891452233067</v>
      </c>
    </row>
    <row r="30" spans="1:30" x14ac:dyDescent="0.15">
      <c r="A30">
        <v>26</v>
      </c>
      <c r="B30" t="s">
        <v>40</v>
      </c>
      <c r="C30">
        <v>3</v>
      </c>
      <c r="D30" s="1">
        <v>9630</v>
      </c>
      <c r="E30" s="1">
        <v>8412</v>
      </c>
      <c r="F30" s="1">
        <v>8335</v>
      </c>
      <c r="G30" s="1">
        <v>7699</v>
      </c>
      <c r="H30" s="1">
        <v>7550</v>
      </c>
      <c r="I30" s="1">
        <v>7054</v>
      </c>
      <c r="J30" s="1">
        <v>6727</v>
      </c>
      <c r="K30">
        <f>VLOOKUP(B30,日本の人口!H$4:I$50,2,FALSE)</f>
        <v>2550404</v>
      </c>
      <c r="L30" s="6">
        <f>K30/10000</f>
        <v>255.04040000000001</v>
      </c>
      <c r="M30">
        <f>VLOOKUP(B30,日本の人口!K$4:L$50,2,FALSE)</f>
        <v>2536995</v>
      </c>
      <c r="N30" s="6">
        <f>M30/10000</f>
        <v>253.6995</v>
      </c>
      <c r="O30">
        <f>VLOOKUP(B30,日本の人口!N$4:O$50,2,FALSE)</f>
        <v>2488075</v>
      </c>
      <c r="P30" s="6">
        <f>O30/10000</f>
        <v>248.8075</v>
      </c>
      <c r="Q30" s="5">
        <v>36.590000000000003</v>
      </c>
      <c r="R30" s="8">
        <f>H30/L30</f>
        <v>29.603153069082389</v>
      </c>
      <c r="S30" s="8">
        <f>I30/N30</f>
        <v>27.80454829434035</v>
      </c>
      <c r="T30" s="8">
        <f>J30/P30</f>
        <v>27.036966329391195</v>
      </c>
      <c r="U30" s="1">
        <f>H30-G30</f>
        <v>-149</v>
      </c>
      <c r="V30" s="23">
        <f>-(1-(H30/G30))</f>
        <v>-1.9353162748408925E-2</v>
      </c>
      <c r="W30" s="1">
        <f>I30-H30</f>
        <v>-496</v>
      </c>
      <c r="X30" s="23">
        <f>-(1-(I30/H30))</f>
        <v>-6.5695364238410603E-2</v>
      </c>
      <c r="Y30" s="1">
        <f>J30-I30</f>
        <v>-327</v>
      </c>
      <c r="Z30" s="23">
        <f>-(1-(J30/I30))</f>
        <v>-4.6356677062659446E-2</v>
      </c>
      <c r="AA30" s="24">
        <f>VLOOKUP(B30,県別JARL会員数!B$2:C$48,2,FALSE)</f>
        <v>1127</v>
      </c>
      <c r="AB30" s="4">
        <f>AA30/H30</f>
        <v>0.14927152317880796</v>
      </c>
      <c r="AC30" s="24">
        <f>VLOOKUP(B30,県別JARL会員数!B$2:F$48,5,FALSE)</f>
        <v>1111</v>
      </c>
      <c r="AD30" s="4">
        <f>AC30/J30</f>
        <v>0.16515534413557306</v>
      </c>
    </row>
    <row r="31" spans="1:30" x14ac:dyDescent="0.15">
      <c r="A31">
        <v>8</v>
      </c>
      <c r="B31" t="s">
        <v>36</v>
      </c>
      <c r="C31">
        <v>1</v>
      </c>
      <c r="D31" s="1">
        <v>10756</v>
      </c>
      <c r="E31" s="1">
        <v>10178</v>
      </c>
      <c r="F31" s="1">
        <v>10106</v>
      </c>
      <c r="G31" s="1">
        <v>9575</v>
      </c>
      <c r="H31" s="1">
        <v>9365</v>
      </c>
      <c r="I31" s="1">
        <v>9072</v>
      </c>
      <c r="J31" s="1">
        <v>8785</v>
      </c>
      <c r="K31">
        <f>VLOOKUP(B31,日本の人口!H$4:I$50,2,FALSE)</f>
        <v>2841084</v>
      </c>
      <c r="L31" s="6">
        <f>K31/10000</f>
        <v>284.10840000000002</v>
      </c>
      <c r="M31">
        <f>VLOOKUP(B31,日本の人口!K$4:L$50,2,FALSE)</f>
        <v>2826047</v>
      </c>
      <c r="N31" s="6">
        <f>M31/10000</f>
        <v>282.60469999999998</v>
      </c>
      <c r="O31">
        <f>VLOOKUP(B31,日本の人口!N$4:O$50,2,FALSE)</f>
        <v>2865690</v>
      </c>
      <c r="P31" s="6">
        <f>O31/10000</f>
        <v>286.56900000000002</v>
      </c>
      <c r="Q31" s="5">
        <v>36.36</v>
      </c>
      <c r="R31" s="8">
        <f>H31/L31</f>
        <v>32.962770548142892</v>
      </c>
      <c r="S31" s="8">
        <f>I31/N31</f>
        <v>32.101376941006293</v>
      </c>
      <c r="T31" s="8">
        <f>J31/P31</f>
        <v>30.655793194658177</v>
      </c>
      <c r="U31" s="1">
        <f>H31-G31</f>
        <v>-210</v>
      </c>
      <c r="V31" s="23">
        <f>-(1-(H31/G31))</f>
        <v>-2.193211488250657E-2</v>
      </c>
      <c r="W31" s="1">
        <f>I31-H31</f>
        <v>-293</v>
      </c>
      <c r="X31" s="23">
        <f>-(1-(I31/H31))</f>
        <v>-3.128670581954085E-2</v>
      </c>
      <c r="Y31" s="1">
        <f>J31-I31</f>
        <v>-287</v>
      </c>
      <c r="Z31" s="23">
        <f>-(1-(J31/I31))</f>
        <v>-3.1635802469135776E-2</v>
      </c>
      <c r="AA31" s="24">
        <f>VLOOKUP(B31,県別JARL会員数!B$2:C$48,2,FALSE)</f>
        <v>1791</v>
      </c>
      <c r="AB31" s="4">
        <f>AA31/H31</f>
        <v>0.19124399359316605</v>
      </c>
      <c r="AC31" s="24">
        <f>VLOOKUP(B31,県別JARL会員数!B$2:F$48,5,FALSE)</f>
        <v>1776</v>
      </c>
      <c r="AD31" s="4">
        <f>AC31/J31</f>
        <v>0.20216277746158223</v>
      </c>
    </row>
    <row r="32" spans="1:30" x14ac:dyDescent="0.15">
      <c r="A32">
        <v>16</v>
      </c>
      <c r="B32" t="s">
        <v>62</v>
      </c>
      <c r="C32">
        <v>9</v>
      </c>
      <c r="D32" s="1">
        <v>3766</v>
      </c>
      <c r="E32" s="1">
        <v>3085</v>
      </c>
      <c r="F32" s="1">
        <v>3044</v>
      </c>
      <c r="G32" s="1">
        <v>2816</v>
      </c>
      <c r="H32" s="1">
        <v>2749</v>
      </c>
      <c r="I32" s="1">
        <v>2592</v>
      </c>
      <c r="J32" s="1">
        <v>2492</v>
      </c>
      <c r="K32">
        <f>VLOOKUP(B32,日本の人口!H$4:I$50,2,FALSE)</f>
        <v>1016323</v>
      </c>
      <c r="L32" s="6">
        <f>K32/10000</f>
        <v>101.6323</v>
      </c>
      <c r="M32">
        <f>VLOOKUP(B32,日本の人口!K$4:L$50,2,FALSE)</f>
        <v>1006367</v>
      </c>
      <c r="N32" s="6">
        <f>M32/10000</f>
        <v>100.6367</v>
      </c>
      <c r="O32">
        <f>VLOOKUP(B32,日本の人口!N$4:O$50,2,FALSE)</f>
        <v>1019004</v>
      </c>
      <c r="P32" s="6">
        <f>O32/10000</f>
        <v>101.9004</v>
      </c>
      <c r="Q32" s="5">
        <v>34.61</v>
      </c>
      <c r="R32" s="8">
        <f>H32/L32</f>
        <v>27.048487537918554</v>
      </c>
      <c r="S32" s="8">
        <f>I32/N32</f>
        <v>25.756011474939061</v>
      </c>
      <c r="T32" s="8">
        <f>J32/P32</f>
        <v>24.455252383700159</v>
      </c>
      <c r="U32" s="1">
        <f>H32-G32</f>
        <v>-67</v>
      </c>
      <c r="V32" s="23">
        <f>-(1-(H32/G32))</f>
        <v>-2.3792613636363646E-2</v>
      </c>
      <c r="W32" s="1">
        <f>I32-H32</f>
        <v>-157</v>
      </c>
      <c r="X32" s="23">
        <f>-(1-(I32/H32))</f>
        <v>-5.711167697344488E-2</v>
      </c>
      <c r="Y32" s="1">
        <f>J32-I32</f>
        <v>-100</v>
      </c>
      <c r="Z32" s="23">
        <f>-(1-(J32/I32))</f>
        <v>-3.8580246913580196E-2</v>
      </c>
      <c r="AA32" s="24">
        <f>VLOOKUP(B32,県別JARL会員数!B$2:C$48,2,FALSE)</f>
        <v>687</v>
      </c>
      <c r="AB32" s="4">
        <f>AA32/H32</f>
        <v>0.24990905783921427</v>
      </c>
      <c r="AC32" s="24">
        <f>VLOOKUP(B32,県別JARL会員数!B$2:F$48,5,FALSE)</f>
        <v>662</v>
      </c>
      <c r="AD32" s="4">
        <f>AC32/J32</f>
        <v>0.26565008025682185</v>
      </c>
    </row>
    <row r="33" spans="1:30" x14ac:dyDescent="0.15">
      <c r="A33">
        <v>35</v>
      </c>
      <c r="B33" t="s">
        <v>57</v>
      </c>
      <c r="C33">
        <v>4</v>
      </c>
      <c r="D33" s="1">
        <v>4849</v>
      </c>
      <c r="E33" s="1">
        <v>4417</v>
      </c>
      <c r="F33" s="1">
        <v>4364</v>
      </c>
      <c r="G33" s="1">
        <v>3988</v>
      </c>
      <c r="H33" s="1">
        <v>3874</v>
      </c>
      <c r="I33" s="1">
        <v>3683</v>
      </c>
      <c r="J33" s="1">
        <v>3532</v>
      </c>
      <c r="K33">
        <f>VLOOKUP(B33,日本の人口!H$4:I$50,2,FALSE)</f>
        <v>1312950</v>
      </c>
      <c r="L33" s="6">
        <f>K33/10000</f>
        <v>131.29499999999999</v>
      </c>
      <c r="M33">
        <f>VLOOKUP(B33,日本の人口!K$4:L$50,2,FALSE)</f>
        <v>1296593</v>
      </c>
      <c r="N33" s="6">
        <f>M33/10000</f>
        <v>129.6593</v>
      </c>
      <c r="O33">
        <f>VLOOKUP(B33,日本の人口!N$4:O$50,2,FALSE)</f>
        <v>1310109</v>
      </c>
      <c r="P33" s="6">
        <f>O33/10000</f>
        <v>131.01089999999999</v>
      </c>
      <c r="Q33" s="5">
        <v>33.630000000000003</v>
      </c>
      <c r="R33" s="8">
        <f>H33/L33</f>
        <v>29.506074107924906</v>
      </c>
      <c r="S33" s="8">
        <f>I33/N33</f>
        <v>28.405212738307242</v>
      </c>
      <c r="T33" s="8">
        <f>J33/P33</f>
        <v>26.959588858636955</v>
      </c>
      <c r="U33" s="1">
        <f>H33-G33</f>
        <v>-114</v>
      </c>
      <c r="V33" s="23">
        <f>-(1-(H33/G33))</f>
        <v>-2.8585757271815448E-2</v>
      </c>
      <c r="W33" s="1">
        <f>I33-H33</f>
        <v>-191</v>
      </c>
      <c r="X33" s="23">
        <f>-(1-(I33/H33))</f>
        <v>-4.9303045947341251E-2</v>
      </c>
      <c r="Y33" s="1">
        <f>J33-I33</f>
        <v>-151</v>
      </c>
      <c r="Z33" s="23">
        <f>-(1-(J33/I33))</f>
        <v>-4.0999185446646713E-2</v>
      </c>
      <c r="AA33" s="24">
        <f>VLOOKUP(B33,県別JARL会員数!B$2:C$48,2,FALSE)</f>
        <v>802</v>
      </c>
      <c r="AB33" s="4">
        <f>AA33/H33</f>
        <v>0.20702116675271037</v>
      </c>
      <c r="AC33" s="24">
        <f>VLOOKUP(B33,県別JARL会員数!B$2:F$48,5,FALSE)</f>
        <v>779</v>
      </c>
      <c r="AD33" s="4">
        <f>AC33/J33</f>
        <v>0.22055492638731597</v>
      </c>
    </row>
    <row r="34" spans="1:30" x14ac:dyDescent="0.15">
      <c r="A34">
        <v>15</v>
      </c>
      <c r="B34" t="s">
        <v>43</v>
      </c>
      <c r="C34">
        <v>0</v>
      </c>
      <c r="D34" s="1">
        <v>7889</v>
      </c>
      <c r="E34" s="1">
        <v>6975</v>
      </c>
      <c r="F34" s="1">
        <v>6931</v>
      </c>
      <c r="G34" s="1">
        <v>6383</v>
      </c>
      <c r="H34" s="1">
        <v>6117</v>
      </c>
      <c r="I34" s="1">
        <v>5769</v>
      </c>
      <c r="J34" s="1">
        <v>5478</v>
      </c>
      <c r="K34">
        <f>VLOOKUP(B34,日本の人口!H$4:I$50,2,FALSE)</f>
        <v>2152664</v>
      </c>
      <c r="L34" s="6">
        <f>K34/10000</f>
        <v>215.2664</v>
      </c>
      <c r="M34">
        <f>VLOOKUP(B34,日本の人口!K$4:L$50,2,FALSE)</f>
        <v>2126276</v>
      </c>
      <c r="N34" s="6">
        <f>M34/10000</f>
        <v>212.6276</v>
      </c>
      <c r="O34">
        <f>VLOOKUP(B34,日本の人口!N$4:O$50,2,FALSE)</f>
        <v>2137672</v>
      </c>
      <c r="P34" s="6">
        <f>O34/10000</f>
        <v>213.7672</v>
      </c>
      <c r="Q34" s="5">
        <v>33.4</v>
      </c>
      <c r="R34" s="8">
        <f>H34/L34</f>
        <v>28.415953441874812</v>
      </c>
      <c r="S34" s="8">
        <f>I34/N34</f>
        <v>27.131943360128226</v>
      </c>
      <c r="T34" s="8">
        <f>J34/P34</f>
        <v>25.626008106014392</v>
      </c>
      <c r="U34" s="1">
        <f>H34-G34</f>
        <v>-266</v>
      </c>
      <c r="V34" s="23">
        <f>-(1-(H34/G34))</f>
        <v>-4.1673194422685245E-2</v>
      </c>
      <c r="W34" s="1">
        <f>I34-H34</f>
        <v>-348</v>
      </c>
      <c r="X34" s="23">
        <f>-(1-(I34/H34))</f>
        <v>-5.6890632663070151E-2</v>
      </c>
      <c r="Y34" s="1">
        <f>J34-I34</f>
        <v>-291</v>
      </c>
      <c r="Z34" s="23">
        <f>-(1-(J34/I34))</f>
        <v>-5.0442017680707218E-2</v>
      </c>
      <c r="AA34" s="24">
        <f>VLOOKUP(B34,県別JARL会員数!B$2:C$48,2,FALSE)</f>
        <v>1501</v>
      </c>
      <c r="AB34" s="4">
        <f>AA34/H34</f>
        <v>0.24538172306686284</v>
      </c>
      <c r="AC34" s="24">
        <f>VLOOKUP(B34,県別JARL会員数!B$2:F$48,5,FALSE)</f>
        <v>1464</v>
      </c>
      <c r="AD34" s="4">
        <f>AC34/J34</f>
        <v>0.26725082146768891</v>
      </c>
    </row>
    <row r="35" spans="1:30" x14ac:dyDescent="0.15">
      <c r="A35">
        <v>37</v>
      </c>
      <c r="B35" t="s">
        <v>63</v>
      </c>
      <c r="C35">
        <v>5</v>
      </c>
      <c r="D35" s="1">
        <v>3276</v>
      </c>
      <c r="E35" s="1">
        <v>3038</v>
      </c>
      <c r="F35" s="1">
        <v>3004</v>
      </c>
      <c r="G35" s="1">
        <v>2859</v>
      </c>
      <c r="H35" s="1">
        <v>2804</v>
      </c>
      <c r="I35" s="1">
        <v>2672</v>
      </c>
      <c r="J35" s="1">
        <v>2607</v>
      </c>
      <c r="K35">
        <f>VLOOKUP(B35,日本の人口!H$4:I$50,2,FALSE)</f>
        <v>933758</v>
      </c>
      <c r="L35" s="6">
        <f>K35/10000</f>
        <v>93.375799999999998</v>
      </c>
      <c r="M35">
        <f>VLOOKUP(B35,日本の人口!K$4:L$50,2,FALSE)</f>
        <v>925408</v>
      </c>
      <c r="N35" s="6">
        <f>M35/10000</f>
        <v>92.540800000000004</v>
      </c>
      <c r="O35">
        <f>VLOOKUP(B35,日本の人口!N$4:O$50,2,FALSE)</f>
        <v>948585</v>
      </c>
      <c r="P35" s="6">
        <f>O35/10000</f>
        <v>94.858500000000006</v>
      </c>
      <c r="Q35" s="5">
        <v>33.020000000000003</v>
      </c>
      <c r="R35" s="8">
        <f>H35/L35</f>
        <v>30.029193859651002</v>
      </c>
      <c r="S35" s="8">
        <f>I35/N35</f>
        <v>28.873750821259378</v>
      </c>
      <c r="T35" s="8">
        <f>J35/P35</f>
        <v>27.483040528787612</v>
      </c>
      <c r="U35" s="1">
        <f>H35-G35</f>
        <v>-55</v>
      </c>
      <c r="V35" s="23">
        <f>-(1-(H35/G35))</f>
        <v>-1.9237495627841938E-2</v>
      </c>
      <c r="W35" s="1">
        <f>I35-H35</f>
        <v>-132</v>
      </c>
      <c r="X35" s="23">
        <f>-(1-(I35/H35))</f>
        <v>-4.707560627674745E-2</v>
      </c>
      <c r="Y35" s="1">
        <f>J35-I35</f>
        <v>-65</v>
      </c>
      <c r="Z35" s="23">
        <f>-(1-(J35/I35))</f>
        <v>-2.4326347305389184E-2</v>
      </c>
      <c r="AA35" s="24">
        <f>VLOOKUP(B35,県別JARL会員数!B$2:C$48,2,FALSE)</f>
        <v>557</v>
      </c>
      <c r="AB35" s="4">
        <f>AA35/H35</f>
        <v>0.19864479315263908</v>
      </c>
      <c r="AC35" s="24">
        <f>VLOOKUP(B35,県別JARL会員数!B$2:F$48,5,FALSE)</f>
        <v>541</v>
      </c>
      <c r="AD35" s="4">
        <f>AC35/J35</f>
        <v>0.20751822017644803</v>
      </c>
    </row>
    <row r="36" spans="1:30" x14ac:dyDescent="0.15">
      <c r="A36">
        <v>34</v>
      </c>
      <c r="B36" t="s">
        <v>38</v>
      </c>
      <c r="C36">
        <v>4</v>
      </c>
      <c r="D36" s="1">
        <v>9310</v>
      </c>
      <c r="E36" s="1">
        <v>8021</v>
      </c>
      <c r="F36" s="1">
        <v>7963</v>
      </c>
      <c r="G36" s="1">
        <v>7501</v>
      </c>
      <c r="H36" s="1">
        <v>7425</v>
      </c>
      <c r="I36" s="1">
        <v>7185</v>
      </c>
      <c r="J36" s="1">
        <v>6965</v>
      </c>
      <c r="K36">
        <f>VLOOKUP(B36,日本の人口!H$4:I$50,2,FALSE)</f>
        <v>2759702</v>
      </c>
      <c r="L36" s="6">
        <f>K36/10000</f>
        <v>275.97019999999998</v>
      </c>
      <c r="M36">
        <f>VLOOKUP(B36,日本の人口!K$4:L$50,2,FALSE)</f>
        <v>2739446</v>
      </c>
      <c r="N36" s="6">
        <f>M36/10000</f>
        <v>273.94459999999998</v>
      </c>
      <c r="O36">
        <f>VLOOKUP(B36,日本の人口!N$4:O$50,2,FALSE)</f>
        <v>2750540</v>
      </c>
      <c r="P36" s="6">
        <f>O36/10000</f>
        <v>275.05399999999997</v>
      </c>
      <c r="Q36" s="5">
        <v>32.61</v>
      </c>
      <c r="R36" s="8">
        <f>H36/L36</f>
        <v>26.905078881705347</v>
      </c>
      <c r="S36" s="8">
        <f>I36/N36</f>
        <v>26.227930756802653</v>
      </c>
      <c r="T36" s="8">
        <f>J36/P36</f>
        <v>25.322300348295247</v>
      </c>
      <c r="U36" s="1">
        <f>H36-G36</f>
        <v>-76</v>
      </c>
      <c r="V36" s="23">
        <f>-(1-(H36/G36))</f>
        <v>-1.0131982402346362E-2</v>
      </c>
      <c r="W36" s="1">
        <f>I36-H36</f>
        <v>-240</v>
      </c>
      <c r="X36" s="23">
        <f>-(1-(I36/H36))</f>
        <v>-3.2323232323232309E-2</v>
      </c>
      <c r="Y36" s="1">
        <f>J36-I36</f>
        <v>-220</v>
      </c>
      <c r="Z36" s="23">
        <f>-(1-(J36/I36))</f>
        <v>-3.0619345859429381E-2</v>
      </c>
      <c r="AA36" s="24">
        <f>VLOOKUP(B36,県別JARL会員数!B$2:C$48,2,FALSE)</f>
        <v>1390</v>
      </c>
      <c r="AB36" s="4">
        <f>AA36/H36</f>
        <v>0.18720538720538721</v>
      </c>
      <c r="AC36" s="24">
        <f>VLOOKUP(B36,県別JARL会員数!B$2:F$48,5,FALSE)</f>
        <v>1347</v>
      </c>
      <c r="AD36" s="4">
        <f>AC36/J36</f>
        <v>0.19339554917444365</v>
      </c>
    </row>
    <row r="37" spans="1:30" x14ac:dyDescent="0.15">
      <c r="A37">
        <v>43</v>
      </c>
      <c r="B37" t="s">
        <v>49</v>
      </c>
      <c r="C37">
        <v>6</v>
      </c>
      <c r="D37" s="1">
        <v>5558</v>
      </c>
      <c r="E37" s="1">
        <v>4781</v>
      </c>
      <c r="F37" s="1">
        <v>4727</v>
      </c>
      <c r="G37" s="1">
        <v>4477</v>
      </c>
      <c r="H37" s="1">
        <v>4498</v>
      </c>
      <c r="I37" s="1">
        <v>4377</v>
      </c>
      <c r="J37" s="1">
        <v>4189</v>
      </c>
      <c r="K37">
        <f>VLOOKUP(B37,日本の人口!H$4:I$50,2,FALSE)</f>
        <v>1717766</v>
      </c>
      <c r="L37" s="6">
        <f>K37/10000</f>
        <v>171.7766</v>
      </c>
      <c r="M37">
        <f>VLOOKUP(B37,日本の人口!K$4:L$50,2,FALSE)</f>
        <v>1707747</v>
      </c>
      <c r="N37" s="6">
        <f>M37/10000</f>
        <v>170.7747</v>
      </c>
      <c r="O37">
        <f>VLOOKUP(B37,日本の人口!N$4:O$50,2,FALSE)</f>
        <v>1728098</v>
      </c>
      <c r="P37" s="6">
        <f>O37/10000</f>
        <v>172.8098</v>
      </c>
      <c r="Q37" s="5">
        <v>30.66</v>
      </c>
      <c r="R37" s="8">
        <f>H37/L37</f>
        <v>26.185173067810169</v>
      </c>
      <c r="S37" s="8">
        <f>I37/N37</f>
        <v>25.630260220044306</v>
      </c>
      <c r="T37" s="8">
        <f>J37/P37</f>
        <v>24.240523396242576</v>
      </c>
      <c r="U37" s="1">
        <f>H37-G37</f>
        <v>21</v>
      </c>
      <c r="V37" s="23">
        <f>-(1-(H37/G37))</f>
        <v>4.6906410542775223E-3</v>
      </c>
      <c r="W37" s="1">
        <f>I37-H37</f>
        <v>-121</v>
      </c>
      <c r="X37" s="23">
        <f>-(1-(I37/H37))</f>
        <v>-2.6900844819919945E-2</v>
      </c>
      <c r="Y37" s="1">
        <f>J37-I37</f>
        <v>-188</v>
      </c>
      <c r="Z37" s="23">
        <f>-(1-(J37/I37))</f>
        <v>-4.2951793465844212E-2</v>
      </c>
      <c r="AA37" s="24">
        <f>VLOOKUP(B37,県別JARL会員数!B$2:C$48,2,FALSE)</f>
        <v>666</v>
      </c>
      <c r="AB37" s="4">
        <f>AA37/H37</f>
        <v>0.14806580702534461</v>
      </c>
      <c r="AC37" s="24">
        <f>VLOOKUP(B37,県別JARL会員数!B$2:F$48,5,FALSE)</f>
        <v>649</v>
      </c>
      <c r="AD37" s="4">
        <f>AC37/J37</f>
        <v>0.15492957746478872</v>
      </c>
    </row>
    <row r="38" spans="1:30" x14ac:dyDescent="0.15">
      <c r="A38">
        <v>23</v>
      </c>
      <c r="B38" t="s">
        <v>23</v>
      </c>
      <c r="C38">
        <v>2</v>
      </c>
      <c r="D38" s="1">
        <v>22197</v>
      </c>
      <c r="E38" s="1">
        <v>18868</v>
      </c>
      <c r="F38" s="1">
        <v>18667</v>
      </c>
      <c r="G38" s="1">
        <v>17378</v>
      </c>
      <c r="H38" s="1">
        <v>17007</v>
      </c>
      <c r="I38" s="1">
        <v>16098</v>
      </c>
      <c r="J38" s="1">
        <v>15356</v>
      </c>
      <c r="K38">
        <f>VLOOKUP(B38,日本の人口!H$4:I$50,2,FALSE)</f>
        <v>7497521</v>
      </c>
      <c r="L38" s="6">
        <f>K38/10000</f>
        <v>749.75210000000004</v>
      </c>
      <c r="M38">
        <f>VLOOKUP(B38,日本の人口!K$4:L$50,2,FALSE)</f>
        <v>7480897</v>
      </c>
      <c r="N38" s="6">
        <f>M38/10000</f>
        <v>748.08969999999999</v>
      </c>
      <c r="O38">
        <f>VLOOKUP(B38,日本の人口!N$4:O$50,2,FALSE)</f>
        <v>7500882</v>
      </c>
      <c r="P38" s="6">
        <f>O38/10000</f>
        <v>750.08820000000003</v>
      </c>
      <c r="Q38" s="5">
        <v>29.93</v>
      </c>
      <c r="R38" s="8">
        <f>H38/L38</f>
        <v>22.683497652090605</v>
      </c>
      <c r="S38" s="8">
        <f>I38/N38</f>
        <v>21.518809843258101</v>
      </c>
      <c r="T38" s="8">
        <f>J38/P38</f>
        <v>20.472259128993095</v>
      </c>
      <c r="U38" s="1">
        <f>H38-G38</f>
        <v>-371</v>
      </c>
      <c r="V38" s="23">
        <f>-(1-(H38/G38))</f>
        <v>-2.1348831856370154E-2</v>
      </c>
      <c r="W38" s="1">
        <f>I38-H38</f>
        <v>-909</v>
      </c>
      <c r="X38" s="23">
        <f>-(1-(I38/H38))</f>
        <v>-5.3448579996472012E-2</v>
      </c>
      <c r="Y38" s="1">
        <f>J38-I38</f>
        <v>-742</v>
      </c>
      <c r="Z38" s="23">
        <f>-(1-(J38/I38))</f>
        <v>-4.6092682320785228E-2</v>
      </c>
      <c r="AA38" s="24">
        <f>VLOOKUP(B38,県別JARL会員数!B$2:C$48,2,FALSE)</f>
        <v>3770</v>
      </c>
      <c r="AB38" s="4">
        <f>AA38/H38</f>
        <v>0.22167342858822839</v>
      </c>
      <c r="AC38" s="24">
        <f>VLOOKUP(B38,県別JARL会員数!B$2:F$48,5,FALSE)</f>
        <v>3711</v>
      </c>
      <c r="AD38" s="4">
        <f>AC38/J38</f>
        <v>0.24166449596249023</v>
      </c>
    </row>
    <row r="39" spans="1:30" x14ac:dyDescent="0.15">
      <c r="A39">
        <v>25</v>
      </c>
      <c r="B39" t="s">
        <v>56</v>
      </c>
      <c r="C39">
        <v>2</v>
      </c>
      <c r="D39" s="1">
        <v>4201</v>
      </c>
      <c r="E39" s="1">
        <v>3803</v>
      </c>
      <c r="F39" s="1">
        <v>3804</v>
      </c>
      <c r="G39" s="1">
        <v>3664</v>
      </c>
      <c r="H39" s="1">
        <v>3639</v>
      </c>
      <c r="I39" s="1">
        <v>3539</v>
      </c>
      <c r="J39" s="1">
        <v>3418</v>
      </c>
      <c r="K39">
        <f>VLOOKUP(B39,日本の人口!H$4:I$50,2,FALSE)</f>
        <v>1409388</v>
      </c>
      <c r="L39" s="6">
        <f>K39/10000</f>
        <v>140.93879999999999</v>
      </c>
      <c r="M39">
        <f>VLOOKUP(B39,日本の人口!K$4:L$50,2,FALSE)</f>
        <v>1406103</v>
      </c>
      <c r="N39" s="6">
        <f>M39/10000</f>
        <v>140.6103</v>
      </c>
      <c r="O39">
        <f>VLOOKUP(B39,日本の人口!N$4:O$50,2,FALSE)</f>
        <v>1410534</v>
      </c>
      <c r="P39" s="6">
        <f>O39/10000</f>
        <v>141.05340000000001</v>
      </c>
      <c r="Q39" s="5">
        <v>29.71</v>
      </c>
      <c r="R39" s="8">
        <f>H39/L39</f>
        <v>25.819717494401829</v>
      </c>
      <c r="S39" s="8">
        <f>I39/N39</f>
        <v>25.16885320634406</v>
      </c>
      <c r="T39" s="8">
        <f>J39/P39</f>
        <v>24.231957542320849</v>
      </c>
      <c r="U39" s="1">
        <f>H39-G39</f>
        <v>-25</v>
      </c>
      <c r="V39" s="23">
        <f>-(1-(H39/G39))</f>
        <v>-6.8231441048034469E-3</v>
      </c>
      <c r="W39" s="1">
        <f>I39-H39</f>
        <v>-100</v>
      </c>
      <c r="X39" s="23">
        <f>-(1-(I39/H39))</f>
        <v>-2.7480076944215392E-2</v>
      </c>
      <c r="Y39" s="1">
        <f>J39-I39</f>
        <v>-121</v>
      </c>
      <c r="Z39" s="23">
        <f>-(1-(J39/I39))</f>
        <v>-3.4190449279457469E-2</v>
      </c>
      <c r="AA39" s="24">
        <f>VLOOKUP(B39,県別JARL会員数!B$2:C$48,2,FALSE)</f>
        <v>698</v>
      </c>
      <c r="AB39" s="4">
        <f>AA39/H39</f>
        <v>0.1918109370706238</v>
      </c>
      <c r="AC39" s="24">
        <f>VLOOKUP(B39,県別JARL会員数!B$2:F$48,5,FALSE)</f>
        <v>670</v>
      </c>
      <c r="AD39" s="4">
        <f>AC39/J39</f>
        <v>0.19602106495026331</v>
      </c>
    </row>
    <row r="40" spans="1:30" x14ac:dyDescent="0.15">
      <c r="A40">
        <v>14</v>
      </c>
      <c r="B40" t="s">
        <v>19</v>
      </c>
      <c r="C40">
        <v>1</v>
      </c>
      <c r="D40" s="1">
        <v>26518</v>
      </c>
      <c r="E40" s="1">
        <v>24891</v>
      </c>
      <c r="F40" s="1">
        <v>24709</v>
      </c>
      <c r="G40" s="1">
        <v>23914</v>
      </c>
      <c r="H40" s="1">
        <v>23507</v>
      </c>
      <c r="I40" s="1">
        <v>22651</v>
      </c>
      <c r="J40" s="1">
        <v>21868</v>
      </c>
      <c r="K40">
        <f>VLOOKUP(B40,日本の人口!H$4:I$50,2,FALSE)</f>
        <v>9232794</v>
      </c>
      <c r="L40" s="6">
        <f>K40/10000</f>
        <v>923.27940000000001</v>
      </c>
      <c r="M40">
        <f>VLOOKUP(B40,日本の人口!K$4:L$50,2,FALSE)</f>
        <v>9229713</v>
      </c>
      <c r="N40" s="6">
        <f>M40/10000</f>
        <v>922.97130000000004</v>
      </c>
      <c r="O40">
        <f>VLOOKUP(B40,日本の人口!N$4:O$50,2,FALSE)</f>
        <v>9208688</v>
      </c>
      <c r="P40" s="6">
        <f>O40/10000</f>
        <v>920.86879999999996</v>
      </c>
      <c r="Q40" s="5">
        <v>29.28</v>
      </c>
      <c r="R40" s="8">
        <f>H40/L40</f>
        <v>25.460331942854999</v>
      </c>
      <c r="S40" s="8">
        <f>I40/N40</f>
        <v>24.541391482053665</v>
      </c>
      <c r="T40" s="8">
        <f>J40/P40</f>
        <v>23.747139657679792</v>
      </c>
      <c r="U40" s="1">
        <f>H40-G40</f>
        <v>-407</v>
      </c>
      <c r="V40" s="23">
        <f>-(1-(H40/G40))</f>
        <v>-1.7019319227230878E-2</v>
      </c>
      <c r="W40" s="1">
        <f>I40-H40</f>
        <v>-856</v>
      </c>
      <c r="X40" s="23">
        <f>-(1-(I40/H40))</f>
        <v>-3.6414684987450596E-2</v>
      </c>
      <c r="Y40" s="1">
        <f>J40-I40</f>
        <v>-783</v>
      </c>
      <c r="Z40" s="23">
        <f>-(1-(J40/I40))</f>
        <v>-3.4568010242373437E-2</v>
      </c>
      <c r="AA40" s="24">
        <f>VLOOKUP(B40,県別JARL会員数!B$2:C$48,2,FALSE)</f>
        <v>6050</v>
      </c>
      <c r="AB40" s="4">
        <f>AA40/H40</f>
        <v>0.25737014506317268</v>
      </c>
      <c r="AC40" s="24">
        <f>VLOOKUP(B40,県別JARL会員数!B$2:F$48,5,FALSE)</f>
        <v>5927</v>
      </c>
      <c r="AD40" s="4">
        <f>AC40/J40</f>
        <v>0.27103530272544357</v>
      </c>
    </row>
    <row r="41" spans="1:30" x14ac:dyDescent="0.15">
      <c r="A41">
        <v>29</v>
      </c>
      <c r="B41" t="s">
        <v>59</v>
      </c>
      <c r="C41">
        <v>3</v>
      </c>
      <c r="D41" s="1">
        <v>4079</v>
      </c>
      <c r="E41" s="1">
        <v>3786</v>
      </c>
      <c r="F41" s="1">
        <v>3760</v>
      </c>
      <c r="G41" s="1">
        <v>3576</v>
      </c>
      <c r="H41" s="1">
        <v>3537</v>
      </c>
      <c r="I41" s="1">
        <v>3419</v>
      </c>
      <c r="J41" s="1">
        <v>3287</v>
      </c>
      <c r="K41">
        <f>VLOOKUP(B41,日本の人口!H$4:I$50,2,FALSE)</f>
        <v>1305981</v>
      </c>
      <c r="L41" s="6">
        <f>K41/10000</f>
        <v>130.59809999999999</v>
      </c>
      <c r="M41">
        <f>VLOOKUP(B41,日本の人口!K$4:L$50,2,FALSE)</f>
        <v>1295681</v>
      </c>
      <c r="N41" s="6">
        <f>M41/10000</f>
        <v>129.56809999999999</v>
      </c>
      <c r="O41">
        <f>VLOOKUP(B41,日本の人口!N$4:O$50,2,FALSE)</f>
        <v>1315207</v>
      </c>
      <c r="P41" s="6">
        <f>O41/10000</f>
        <v>131.52070000000001</v>
      </c>
      <c r="Q41" s="5">
        <v>29.22</v>
      </c>
      <c r="R41" s="8">
        <f>H41/L41</f>
        <v>27.083089263932631</v>
      </c>
      <c r="S41" s="8">
        <f>I41/N41</f>
        <v>26.387667952219722</v>
      </c>
      <c r="T41" s="8">
        <f>J41/P41</f>
        <v>24.992263575239487</v>
      </c>
      <c r="U41" s="1">
        <f>H41-G41</f>
        <v>-39</v>
      </c>
      <c r="V41" s="23">
        <f>-(1-(H41/G41))</f>
        <v>-1.0906040268456429E-2</v>
      </c>
      <c r="W41" s="1">
        <f>I41-H41</f>
        <v>-118</v>
      </c>
      <c r="X41" s="23">
        <f>-(1-(I41/H41))</f>
        <v>-3.3361605880689815E-2</v>
      </c>
      <c r="Y41" s="1">
        <f>J41-I41</f>
        <v>-132</v>
      </c>
      <c r="Z41" s="23">
        <f>-(1-(J41/I41))</f>
        <v>-3.8607780052646978E-2</v>
      </c>
      <c r="AA41" s="24">
        <f>VLOOKUP(B41,県別JARL会員数!B$2:C$48,2,FALSE)</f>
        <v>781</v>
      </c>
      <c r="AB41" s="4">
        <f>AA41/H41</f>
        <v>0.22080859485439638</v>
      </c>
      <c r="AC41" s="24">
        <f>VLOOKUP(B41,県別JARL会員数!B$2:F$48,5,FALSE)</f>
        <v>743</v>
      </c>
      <c r="AD41" s="4">
        <f>AC41/J41</f>
        <v>0.22604198357164587</v>
      </c>
    </row>
    <row r="42" spans="1:30" x14ac:dyDescent="0.15">
      <c r="A42">
        <v>28</v>
      </c>
      <c r="B42" t="s">
        <v>29</v>
      </c>
      <c r="C42">
        <v>3</v>
      </c>
      <c r="D42" s="1">
        <v>14847</v>
      </c>
      <c r="E42" s="1">
        <v>13606</v>
      </c>
      <c r="F42" s="1">
        <v>13497</v>
      </c>
      <c r="G42" s="1">
        <v>13017</v>
      </c>
      <c r="H42" s="1">
        <v>12746</v>
      </c>
      <c r="I42" s="1">
        <v>12120</v>
      </c>
      <c r="J42" s="1">
        <v>11683</v>
      </c>
      <c r="K42">
        <f>VLOOKUP(B42,日本の人口!H$4:I$50,2,FALSE)</f>
        <v>5403823</v>
      </c>
      <c r="L42" s="6">
        <f>K42/10000</f>
        <v>540.38229999999999</v>
      </c>
      <c r="M42">
        <f>VLOOKUP(B42,日本の人口!K$4:L$50,2,FALSE)</f>
        <v>5369834</v>
      </c>
      <c r="N42" s="6">
        <f>M42/10000</f>
        <v>536.98339999999996</v>
      </c>
      <c r="O42">
        <f>VLOOKUP(B42,日本の人口!N$4:O$50,2,FALSE)</f>
        <v>5426863</v>
      </c>
      <c r="P42" s="6">
        <f>O42/10000</f>
        <v>542.68629999999996</v>
      </c>
      <c r="Q42" s="5">
        <v>26.6</v>
      </c>
      <c r="R42" s="8">
        <f>H42/L42</f>
        <v>23.587004977772217</v>
      </c>
      <c r="S42" s="8">
        <f>I42/N42</f>
        <v>22.57053011322138</v>
      </c>
      <c r="T42" s="8">
        <f>J42/P42</f>
        <v>21.528090906293379</v>
      </c>
      <c r="U42" s="1">
        <f>H42-G42</f>
        <v>-271</v>
      </c>
      <c r="V42" s="23">
        <f>-(1-(H42/G42))</f>
        <v>-2.0818929092724869E-2</v>
      </c>
      <c r="W42" s="1">
        <f>I42-H42</f>
        <v>-626</v>
      </c>
      <c r="X42" s="23">
        <f>-(1-(I42/H42))</f>
        <v>-4.9113447356033291E-2</v>
      </c>
      <c r="Y42" s="1">
        <f>J42-I42</f>
        <v>-437</v>
      </c>
      <c r="Z42" s="23">
        <f>-(1-(J42/I42))</f>
        <v>-3.6056105610561051E-2</v>
      </c>
      <c r="AA42" s="24">
        <f>VLOOKUP(B42,県別JARL会員数!B$2:C$48,2,FALSE)</f>
        <v>2326</v>
      </c>
      <c r="AB42" s="4">
        <f>AA42/H42</f>
        <v>0.18248862388200221</v>
      </c>
      <c r="AC42" s="24">
        <f>VLOOKUP(B42,県別JARL会員数!B$2:F$48,5,FALSE)</f>
        <v>2316</v>
      </c>
      <c r="AD42" s="4">
        <f>AC42/J42</f>
        <v>0.19823675425832407</v>
      </c>
    </row>
    <row r="43" spans="1:30" x14ac:dyDescent="0.15">
      <c r="A43">
        <v>11</v>
      </c>
      <c r="B43" t="s">
        <v>25</v>
      </c>
      <c r="C43">
        <v>1</v>
      </c>
      <c r="D43" s="1">
        <v>19023</v>
      </c>
      <c r="E43" s="1">
        <v>18381</v>
      </c>
      <c r="F43" s="1">
        <v>18213</v>
      </c>
      <c r="G43" s="1">
        <v>17470</v>
      </c>
      <c r="H43" s="1">
        <v>17266</v>
      </c>
      <c r="I43" s="1">
        <v>16556</v>
      </c>
      <c r="J43" s="1">
        <v>16014</v>
      </c>
      <c r="K43">
        <f>VLOOKUP(B43,日本の人口!H$4:I$50,2,FALSE)</f>
        <v>7337173</v>
      </c>
      <c r="L43" s="6">
        <f>K43/10000</f>
        <v>733.71730000000002</v>
      </c>
      <c r="M43">
        <f>VLOOKUP(B43,日本の人口!K$4:L$50,2,FALSE)</f>
        <v>7331296</v>
      </c>
      <c r="N43" s="6">
        <f>M43/10000</f>
        <v>733.12959999999998</v>
      </c>
      <c r="O43">
        <f>VLOOKUP(B43,日本の人口!N$4:O$50,2,FALSE)</f>
        <v>7378639</v>
      </c>
      <c r="P43" s="6">
        <f>O43/10000</f>
        <v>737.86389999999994</v>
      </c>
      <c r="Q43" s="5">
        <v>26.4</v>
      </c>
      <c r="R43" s="8">
        <f>H43/L43</f>
        <v>23.532224195885799</v>
      </c>
      <c r="S43" s="8">
        <f>I43/N43</f>
        <v>22.582637503655562</v>
      </c>
      <c r="T43" s="8">
        <f>J43/P43</f>
        <v>21.70318943642588</v>
      </c>
      <c r="U43" s="1">
        <f>H43-G43</f>
        <v>-204</v>
      </c>
      <c r="V43" s="23">
        <f>-(1-(H43/G43))</f>
        <v>-1.1677160847166523E-2</v>
      </c>
      <c r="W43" s="1">
        <f>I43-H43</f>
        <v>-710</v>
      </c>
      <c r="X43" s="23">
        <f>-(1-(I43/H43))</f>
        <v>-4.1121278813853857E-2</v>
      </c>
      <c r="Y43" s="1">
        <f>J43-I43</f>
        <v>-542</v>
      </c>
      <c r="Z43" s="23">
        <f>-(1-(J43/I43))</f>
        <v>-3.2737376177820687E-2</v>
      </c>
      <c r="AA43" s="24">
        <f>VLOOKUP(B43,県別JARL会員数!B$2:C$48,2,FALSE)</f>
        <v>4192</v>
      </c>
      <c r="AB43" s="4">
        <f>AA43/H43</f>
        <v>0.24278929688404957</v>
      </c>
      <c r="AC43" s="24">
        <f>VLOOKUP(B43,県別JARL会員数!B$2:F$48,5,FALSE)</f>
        <v>4149</v>
      </c>
      <c r="AD43" s="4">
        <f>AC43/J43</f>
        <v>0.25908579992506559</v>
      </c>
    </row>
    <row r="44" spans="1:30" x14ac:dyDescent="0.15">
      <c r="A44">
        <v>12</v>
      </c>
      <c r="B44" t="s">
        <v>27</v>
      </c>
      <c r="C44">
        <v>1</v>
      </c>
      <c r="D44" s="1">
        <v>16140</v>
      </c>
      <c r="E44" s="1">
        <v>15680</v>
      </c>
      <c r="F44" s="1">
        <v>15621</v>
      </c>
      <c r="G44" s="1">
        <v>15063</v>
      </c>
      <c r="H44" s="1">
        <v>14855</v>
      </c>
      <c r="I44" s="1">
        <v>14194</v>
      </c>
      <c r="J44" s="1">
        <v>13679</v>
      </c>
      <c r="K44">
        <f>VLOOKUP(B44,日本の人口!H$4:I$50,2,FALSE)</f>
        <v>6275278</v>
      </c>
      <c r="L44" s="6">
        <f>K44/10000</f>
        <v>627.52779999999996</v>
      </c>
      <c r="M44">
        <f>VLOOKUP(B44,日本の人口!K$4:L$50,2,FALSE)</f>
        <v>6273530</v>
      </c>
      <c r="N44" s="6">
        <f>M44/10000</f>
        <v>627.35299999999995</v>
      </c>
      <c r="O44">
        <f>VLOOKUP(B44,日本の人口!N$4:O$50,2,FALSE)</f>
        <v>6310158</v>
      </c>
      <c r="P44" s="6">
        <f>O44/10000</f>
        <v>631.01580000000001</v>
      </c>
      <c r="Q44" s="5">
        <v>25.97</v>
      </c>
      <c r="R44" s="8">
        <f>H44/L44</f>
        <v>23.672258025859573</v>
      </c>
      <c r="S44" s="8">
        <f>I44/N44</f>
        <v>22.625220569599573</v>
      </c>
      <c r="T44" s="8">
        <f>J44/P44</f>
        <v>21.677745628556369</v>
      </c>
      <c r="U44" s="1">
        <f>H44-G44</f>
        <v>-208</v>
      </c>
      <c r="V44" s="23">
        <f>-(1-(H44/G44))</f>
        <v>-1.3808670251609922E-2</v>
      </c>
      <c r="W44" s="1">
        <f>I44-H44</f>
        <v>-661</v>
      </c>
      <c r="X44" s="23">
        <f>-(1-(I44/H44))</f>
        <v>-4.4496802423426463E-2</v>
      </c>
      <c r="Y44" s="1">
        <f>J44-I44</f>
        <v>-515</v>
      </c>
      <c r="Z44" s="23">
        <f>-(1-(J44/I44))</f>
        <v>-3.6282936452021963E-2</v>
      </c>
      <c r="AA44" s="24">
        <f>VLOOKUP(B44,県別JARL会員数!B$2:C$48,2,FALSE)</f>
        <v>3347</v>
      </c>
      <c r="AB44" s="4">
        <f>AA44/H44</f>
        <v>0.22531134298216088</v>
      </c>
      <c r="AC44" s="24">
        <f>VLOOKUP(B44,県別JARL会員数!B$2:F$48,5,FALSE)</f>
        <v>3281</v>
      </c>
      <c r="AD44" s="4">
        <f>AC44/J44</f>
        <v>0.23985671467212516</v>
      </c>
    </row>
    <row r="45" spans="1:30" x14ac:dyDescent="0.15">
      <c r="A45">
        <v>42</v>
      </c>
      <c r="B45" t="s">
        <v>61</v>
      </c>
      <c r="C45">
        <v>6</v>
      </c>
      <c r="D45" s="1">
        <v>3370</v>
      </c>
      <c r="E45" s="1">
        <v>2912</v>
      </c>
      <c r="F45" s="1">
        <v>2895</v>
      </c>
      <c r="G45" s="1">
        <v>2699</v>
      </c>
      <c r="H45" s="1">
        <v>2685</v>
      </c>
      <c r="I45" s="1">
        <v>2580</v>
      </c>
      <c r="J45" s="1">
        <v>2493</v>
      </c>
      <c r="K45">
        <f>VLOOKUP(B45,日本の人口!H$4:I$50,2,FALSE)</f>
        <v>1282571</v>
      </c>
      <c r="L45" s="6">
        <f>K45/10000</f>
        <v>128.25710000000001</v>
      </c>
      <c r="M45">
        <f>VLOOKUP(B45,日本の人口!K$4:L$50,2,FALSE)</f>
        <v>1266334</v>
      </c>
      <c r="N45" s="6">
        <f>M45/10000</f>
        <v>126.63339999999999</v>
      </c>
      <c r="O45">
        <f>VLOOKUP(B45,日本の人口!N$4:O$50,2,FALSE)</f>
        <v>1289994</v>
      </c>
      <c r="P45" s="6">
        <f>O45/10000</f>
        <v>128.99940000000001</v>
      </c>
      <c r="Q45" s="5">
        <v>23.78</v>
      </c>
      <c r="R45" s="8">
        <f>H45/L45</f>
        <v>20.934513566890253</v>
      </c>
      <c r="S45" s="8">
        <f>I45/N45</f>
        <v>20.373771848501264</v>
      </c>
      <c r="T45" s="8">
        <f>J45/P45</f>
        <v>19.325671282192008</v>
      </c>
      <c r="U45" s="1">
        <f>H45-G45</f>
        <v>-14</v>
      </c>
      <c r="V45" s="23">
        <f>-(1-(H45/G45))</f>
        <v>-5.1871063356798697E-3</v>
      </c>
      <c r="W45" s="1">
        <f>I45-H45</f>
        <v>-105</v>
      </c>
      <c r="X45" s="23">
        <f>-(1-(I45/H45))</f>
        <v>-3.9106145251396662E-2</v>
      </c>
      <c r="Y45" s="1">
        <f>J45-I45</f>
        <v>-87</v>
      </c>
      <c r="Z45" s="23">
        <f>-(1-(J45/I45))</f>
        <v>-3.3720930232558177E-2</v>
      </c>
      <c r="AA45" s="24">
        <f>VLOOKUP(B45,県別JARL会員数!B$2:C$48,2,FALSE)</f>
        <v>488</v>
      </c>
      <c r="AB45" s="4">
        <f>AA45/H45</f>
        <v>0.18175046554934823</v>
      </c>
      <c r="AC45" s="24">
        <f>VLOOKUP(B45,県別JARL会員数!B$2:F$48,5,FALSE)</f>
        <v>470</v>
      </c>
      <c r="AD45" s="4">
        <f>AC45/J45</f>
        <v>0.18852787805856397</v>
      </c>
    </row>
    <row r="46" spans="1:30" x14ac:dyDescent="0.15">
      <c r="A46">
        <v>41</v>
      </c>
      <c r="B46" t="s">
        <v>52</v>
      </c>
      <c r="C46">
        <v>6</v>
      </c>
      <c r="D46" s="1">
        <v>1900</v>
      </c>
      <c r="E46" s="1">
        <v>1902</v>
      </c>
      <c r="F46" s="1">
        <v>1888</v>
      </c>
      <c r="G46" s="1">
        <v>1802</v>
      </c>
      <c r="H46" s="1">
        <v>1778</v>
      </c>
      <c r="I46" s="1">
        <v>1750</v>
      </c>
      <c r="J46" s="1">
        <v>1708</v>
      </c>
      <c r="K46">
        <f>VLOOKUP(B46,日本の人口!H$4:I$50,2,FALSE)</f>
        <v>800511</v>
      </c>
      <c r="L46" s="6">
        <f>K46/10000</f>
        <v>80.051100000000005</v>
      </c>
      <c r="M46">
        <f>VLOOKUP(B46,日本の人口!K$4:L$50,2,FALSE)</f>
        <v>794385</v>
      </c>
      <c r="N46" s="6">
        <f>M46/10000</f>
        <v>79.438500000000005</v>
      </c>
      <c r="O46">
        <f>VLOOKUP(B46,日本の人口!N$4:O$50,2,FALSE)</f>
        <v>801051</v>
      </c>
      <c r="P46" s="6">
        <f>O46/10000</f>
        <v>80.105099999999993</v>
      </c>
      <c r="Q46" s="5">
        <v>22.43</v>
      </c>
      <c r="R46" s="8">
        <f>H46/L46</f>
        <v>22.210812843296342</v>
      </c>
      <c r="S46" s="8">
        <f>I46/N46</f>
        <v>22.029620398169651</v>
      </c>
      <c r="T46" s="8">
        <f>J46/P46</f>
        <v>21.321988237952393</v>
      </c>
      <c r="U46" s="1">
        <f>H46-G46</f>
        <v>-24</v>
      </c>
      <c r="V46" s="23">
        <f>-(1-(H46/G46))</f>
        <v>-1.3318534961154316E-2</v>
      </c>
      <c r="W46" s="1">
        <f>I46-H46</f>
        <v>-28</v>
      </c>
      <c r="X46" s="23">
        <f>-(1-(I46/H46))</f>
        <v>-1.5748031496062964E-2</v>
      </c>
      <c r="Y46" s="1">
        <f>J46-I46</f>
        <v>-42</v>
      </c>
      <c r="Z46" s="23">
        <f>-(1-(J46/I46))</f>
        <v>-2.4000000000000021E-2</v>
      </c>
      <c r="AA46" s="24">
        <f>VLOOKUP(B46,県別JARL会員数!B$2:C$48,2,FALSE)</f>
        <v>268</v>
      </c>
      <c r="AB46" s="4">
        <f>AA46/H46</f>
        <v>0.15073115860517436</v>
      </c>
      <c r="AC46" s="24">
        <f>VLOOKUP(B46,県別JARL会員数!B$2:F$48,5,FALSE)</f>
        <v>268</v>
      </c>
      <c r="AD46" s="4">
        <f>AC46/J46</f>
        <v>0.15690866510538642</v>
      </c>
    </row>
    <row r="47" spans="1:30" x14ac:dyDescent="0.15">
      <c r="A47">
        <v>40</v>
      </c>
      <c r="B47" t="s">
        <v>32</v>
      </c>
      <c r="C47">
        <v>6</v>
      </c>
      <c r="D47" s="1">
        <v>10800</v>
      </c>
      <c r="E47" s="1">
        <v>9415</v>
      </c>
      <c r="F47" s="1">
        <v>9306</v>
      </c>
      <c r="G47" s="1">
        <v>8749</v>
      </c>
      <c r="H47" s="1">
        <v>8536</v>
      </c>
      <c r="I47" s="1">
        <v>8066</v>
      </c>
      <c r="J47" s="1">
        <v>7719</v>
      </c>
      <c r="K47">
        <f>VLOOKUP(B47,日本の人口!H$4:I$50,2,FALSE)</f>
        <v>5117967</v>
      </c>
      <c r="L47" s="6">
        <f>K47/10000</f>
        <v>511.79669999999999</v>
      </c>
      <c r="M47">
        <f>VLOOKUP(B47,日本の人口!K$4:L$50,2,FALSE)</f>
        <v>5106912</v>
      </c>
      <c r="N47" s="6">
        <f>M47/10000</f>
        <v>510.69119999999998</v>
      </c>
      <c r="O47">
        <f>VLOOKUP(B47,日本の人口!N$4:O$50,2,FALSE)</f>
        <v>5095379</v>
      </c>
      <c r="P47" s="6">
        <f>O47/10000</f>
        <v>509.53789999999998</v>
      </c>
      <c r="Q47" s="5">
        <v>21.26</v>
      </c>
      <c r="R47" s="8">
        <f>H47/L47</f>
        <v>16.67849753622874</v>
      </c>
      <c r="S47" s="8">
        <f>I47/N47</f>
        <v>15.79428037921938</v>
      </c>
      <c r="T47" s="8">
        <f>J47/P47</f>
        <v>15.149020318213818</v>
      </c>
      <c r="U47" s="1">
        <f>H47-G47</f>
        <v>-213</v>
      </c>
      <c r="V47" s="23">
        <f>-(1-(H47/G47))</f>
        <v>-2.4345639501657357E-2</v>
      </c>
      <c r="W47" s="1">
        <f>I47-H47</f>
        <v>-470</v>
      </c>
      <c r="X47" s="23">
        <f>-(1-(I47/H47))</f>
        <v>-5.5060918462980335E-2</v>
      </c>
      <c r="Y47" s="1">
        <f>J47-I47</f>
        <v>-347</v>
      </c>
      <c r="Z47" s="23">
        <f>-(1-(J47/I47))</f>
        <v>-4.3020084304488004E-2</v>
      </c>
      <c r="AA47" s="24">
        <f>VLOOKUP(B47,県別JARL会員数!B$2:C$48,2,FALSE)</f>
        <v>1686</v>
      </c>
      <c r="AB47" s="4">
        <f>AA47/H47</f>
        <v>0.19751640112464855</v>
      </c>
      <c r="AC47" s="24">
        <f>VLOOKUP(B47,県別JARL会員数!B$2:F$48,5,FALSE)</f>
        <v>1645</v>
      </c>
      <c r="AD47" s="4">
        <f>AC47/J47</f>
        <v>0.21311050654229821</v>
      </c>
    </row>
    <row r="48" spans="1:30" x14ac:dyDescent="0.15">
      <c r="A48">
        <v>13</v>
      </c>
      <c r="B48" t="s">
        <v>17</v>
      </c>
      <c r="C48">
        <v>1</v>
      </c>
      <c r="D48" s="1">
        <v>27893</v>
      </c>
      <c r="E48" s="1">
        <v>27450</v>
      </c>
      <c r="F48" s="1">
        <v>27342</v>
      </c>
      <c r="G48" s="1">
        <v>26637</v>
      </c>
      <c r="H48" s="1">
        <v>26484</v>
      </c>
      <c r="I48" s="1">
        <v>25599</v>
      </c>
      <c r="J48" s="1">
        <v>24853</v>
      </c>
      <c r="K48">
        <f>VLOOKUP(B48,日本の人口!H$4:I$50,2,FALSE)</f>
        <v>14040732</v>
      </c>
      <c r="L48" s="6">
        <f>K48/10000</f>
        <v>1404.0732</v>
      </c>
      <c r="M48">
        <f>VLOOKUP(B48,日本の人口!K$4:L$50,2,FALSE)</f>
        <v>14099993</v>
      </c>
      <c r="N48" s="6">
        <f>M48/10000</f>
        <v>1409.9992999999999</v>
      </c>
      <c r="O48">
        <f>VLOOKUP(B48,日本の人口!N$4:O$50,2,FALSE)</f>
        <v>13911902</v>
      </c>
      <c r="P48" s="6">
        <f>O48/10000</f>
        <v>1391.1902</v>
      </c>
      <c r="Q48" s="5">
        <v>21.14</v>
      </c>
      <c r="R48" s="8">
        <f>H48/L48</f>
        <v>18.862264446041703</v>
      </c>
      <c r="S48" s="8">
        <f>I48/N48</f>
        <v>18.155328162219657</v>
      </c>
      <c r="T48" s="8">
        <f>J48/P48</f>
        <v>17.864559425447361</v>
      </c>
      <c r="U48" s="1">
        <f>H48-G48</f>
        <v>-153</v>
      </c>
      <c r="V48" s="23">
        <f>-(1-(H48/G48))</f>
        <v>-5.7438900777114776E-3</v>
      </c>
      <c r="W48" s="1">
        <f>I48-H48</f>
        <v>-885</v>
      </c>
      <c r="X48" s="23">
        <f>-(1-(I48/H48))</f>
        <v>-3.3416402356139518E-2</v>
      </c>
      <c r="Y48" s="1">
        <f>J48-I48</f>
        <v>-746</v>
      </c>
      <c r="Z48" s="23">
        <f>-(1-(J48/I48))</f>
        <v>-2.9141763350130856E-2</v>
      </c>
      <c r="AA48" s="24">
        <f>VLOOKUP(B48,県別JARL会員数!B$2:C$48,2,FALSE)</f>
        <v>7151</v>
      </c>
      <c r="AB48" s="4">
        <f>AA48/H48</f>
        <v>0.27001208276695365</v>
      </c>
      <c r="AC48" s="24">
        <f>VLOOKUP(B48,県別JARL会員数!B$2:F$48,5,FALSE)</f>
        <v>7034</v>
      </c>
      <c r="AD48" s="4">
        <f>AC48/J48</f>
        <v>0.28302418219128478</v>
      </c>
    </row>
    <row r="49" spans="1:31" x14ac:dyDescent="0.15">
      <c r="A49">
        <v>27</v>
      </c>
      <c r="B49" t="s">
        <v>21</v>
      </c>
      <c r="C49">
        <v>3</v>
      </c>
      <c r="D49" s="1">
        <v>15722</v>
      </c>
      <c r="E49" s="1">
        <v>15038</v>
      </c>
      <c r="F49" s="1">
        <v>15009</v>
      </c>
      <c r="G49" s="1">
        <v>14344</v>
      </c>
      <c r="H49" s="1">
        <v>14189</v>
      </c>
      <c r="I49" s="1">
        <v>13653</v>
      </c>
      <c r="J49" s="1">
        <v>13195</v>
      </c>
      <c r="K49">
        <f>VLOOKUP(B49,日本の人口!H$4:I$50,2,FALSE)</f>
        <v>8787414</v>
      </c>
      <c r="L49" s="6">
        <f>K49/10000</f>
        <v>878.7414</v>
      </c>
      <c r="M49">
        <f>VLOOKUP(B49,日本の人口!K$4:L$50,2,FALSE)</f>
        <v>8774574</v>
      </c>
      <c r="N49" s="6">
        <f>M49/10000</f>
        <v>877.45740000000001</v>
      </c>
      <c r="O49">
        <f>VLOOKUP(B49,日本の人口!N$4:O$50,2,FALSE)</f>
        <v>8775708</v>
      </c>
      <c r="P49" s="6">
        <f>O49/10000</f>
        <v>877.57079999999996</v>
      </c>
      <c r="Q49" s="5">
        <v>17.739999999999998</v>
      </c>
      <c r="R49" s="8">
        <f>H49/L49</f>
        <v>16.146957455287755</v>
      </c>
      <c r="S49" s="8">
        <f>I49/N49</f>
        <v>15.559729737306904</v>
      </c>
      <c r="T49" s="8">
        <f>J49/P49</f>
        <v>15.035823890220597</v>
      </c>
      <c r="U49" s="1">
        <f>H49-G49</f>
        <v>-155</v>
      </c>
      <c r="V49" s="23">
        <f>-(1-(H49/G49))</f>
        <v>-1.0805911879531505E-2</v>
      </c>
      <c r="W49" s="1">
        <f>I49-H49</f>
        <v>-536</v>
      </c>
      <c r="X49" s="23">
        <f>-(1-(I49/H49))</f>
        <v>-3.7775741771795102E-2</v>
      </c>
      <c r="Y49" s="1">
        <f>J49-I49</f>
        <v>-458</v>
      </c>
      <c r="Z49" s="23">
        <f>-(1-(J49/I49))</f>
        <v>-3.3545740862814033E-2</v>
      </c>
      <c r="AA49" s="24">
        <f>VLOOKUP(B49,県別JARL会員数!B$2:C$48,2,FALSE)</f>
        <v>3212</v>
      </c>
      <c r="AB49" s="4">
        <f>AA49/H49</f>
        <v>0.22637254211008528</v>
      </c>
      <c r="AC49" s="24">
        <f>VLOOKUP(B49,県別JARL会員数!B$2:F$48,5,FALSE)</f>
        <v>3134</v>
      </c>
      <c r="AD49" s="4">
        <f>AC49/J49</f>
        <v>0.23751420992800304</v>
      </c>
    </row>
    <row r="50" spans="1:31" x14ac:dyDescent="0.15">
      <c r="A50">
        <v>47</v>
      </c>
      <c r="B50" t="s">
        <v>41</v>
      </c>
      <c r="C50">
        <v>6</v>
      </c>
      <c r="D50" s="1">
        <v>2483</v>
      </c>
      <c r="E50" s="1">
        <v>2323</v>
      </c>
      <c r="F50" s="1">
        <v>2304</v>
      </c>
      <c r="G50" s="1">
        <v>2192</v>
      </c>
      <c r="H50" s="1">
        <v>2162</v>
      </c>
      <c r="I50" s="1">
        <v>2087</v>
      </c>
      <c r="J50" s="1">
        <v>1983</v>
      </c>
      <c r="K50">
        <f>VLOOKUP(B50,日本の人口!H$4:I$50,2,FALSE)</f>
        <v>1468634</v>
      </c>
      <c r="L50" s="6">
        <f>K50/10000</f>
        <v>146.86340000000001</v>
      </c>
      <c r="M50">
        <f>VLOOKUP(B50,日本の人口!K$4:L$50,2,FALSE)</f>
        <v>1468375</v>
      </c>
      <c r="N50" s="6">
        <f>M50/10000</f>
        <v>146.83750000000001</v>
      </c>
      <c r="O50">
        <f>VLOOKUP(B50,日本の人口!N$4:O$50,2,FALSE)</f>
        <v>1485669</v>
      </c>
      <c r="P50" s="6">
        <f>O50/10000</f>
        <v>148.5669</v>
      </c>
      <c r="Q50" s="5">
        <v>17.72</v>
      </c>
      <c r="R50" s="8">
        <f>H50/L50</f>
        <v>14.721162658633803</v>
      </c>
      <c r="S50" s="8">
        <f>I50/N50</f>
        <v>14.212990550778922</v>
      </c>
      <c r="T50" s="8">
        <f>J50/P50</f>
        <v>13.3475222273602</v>
      </c>
      <c r="U50" s="1">
        <f>H50-G50</f>
        <v>-30</v>
      </c>
      <c r="V50" s="23">
        <f>-(1-(H50/G50))</f>
        <v>-1.3686131386861367E-2</v>
      </c>
      <c r="W50" s="1">
        <f>I50-H50</f>
        <v>-75</v>
      </c>
      <c r="X50" s="23">
        <f>-(1-(I50/H50))</f>
        <v>-3.4690101757631875E-2</v>
      </c>
      <c r="Y50" s="1">
        <f>J50-I50</f>
        <v>-104</v>
      </c>
      <c r="Z50" s="23">
        <f>-(1-(J50/I50))</f>
        <v>-4.9832295160517459E-2</v>
      </c>
      <c r="AA50" s="24">
        <f>VLOOKUP(B50,県別JARL会員数!B$2:C$48,2,FALSE)</f>
        <v>296</v>
      </c>
      <c r="AB50" s="4">
        <f>AA50/H50</f>
        <v>0.13691026827012026</v>
      </c>
      <c r="AC50" s="24">
        <f>VLOOKUP(B50,県別JARL会員数!B$2:F$48,5,FALSE)</f>
        <v>288</v>
      </c>
      <c r="AD50" s="4">
        <f>AC50/J50</f>
        <v>0.14523449319213314</v>
      </c>
    </row>
    <row r="51" spans="1:31" x14ac:dyDescent="0.15">
      <c r="A51" s="55">
        <v>100</v>
      </c>
      <c r="B51" s="55" t="s">
        <v>58</v>
      </c>
      <c r="C51" s="55"/>
      <c r="D51" s="56"/>
      <c r="E51" s="56"/>
      <c r="F51" s="56"/>
      <c r="G51" s="56">
        <v>381151</v>
      </c>
      <c r="H51" s="56">
        <v>373832</v>
      </c>
      <c r="I51" s="56">
        <v>355750</v>
      </c>
      <c r="J51" s="56">
        <v>341364</v>
      </c>
      <c r="K51" s="55">
        <f>VLOOKUP(B51,日本の人口!H$4:I$51,2,FALSE)</f>
        <v>124965946</v>
      </c>
      <c r="L51" s="57">
        <f>K51/10000</f>
        <v>12496.5946</v>
      </c>
      <c r="M51" s="55">
        <f>VLOOKUP(B51,日本の人口!K$4:L$51,2,FALSE)</f>
        <v>124394592</v>
      </c>
      <c r="N51" s="57">
        <f>M51/10000</f>
        <v>12439.459199999999</v>
      </c>
      <c r="O51" s="55">
        <f>VLOOKUP(B51,日本の人口!N$4:O$51,2,FALSE)</f>
        <v>124885175</v>
      </c>
      <c r="P51" s="58">
        <f>O51/10000</f>
        <v>12488.5175</v>
      </c>
      <c r="Q51" s="55"/>
      <c r="R51" s="59">
        <f>H51/L51</f>
        <v>29.914709724199582</v>
      </c>
      <c r="S51" s="59">
        <f>I51/N51</f>
        <v>28.598510134588491</v>
      </c>
      <c r="T51" s="59">
        <f>J51/P51</f>
        <v>27.334229222964215</v>
      </c>
      <c r="U51" s="56">
        <f>H51-G51</f>
        <v>-7319</v>
      </c>
      <c r="V51" s="60">
        <f>-(1-(H51/G51))</f>
        <v>-1.9202363367799125E-2</v>
      </c>
      <c r="W51" s="56">
        <f>I51-H51</f>
        <v>-18082</v>
      </c>
      <c r="X51" s="60">
        <f>-(1-(I51/H51))</f>
        <v>-4.8369320978407404E-2</v>
      </c>
      <c r="Y51" s="56">
        <f>J51-I51</f>
        <v>-14386</v>
      </c>
      <c r="Z51" s="60">
        <f>-(1-(J51/I51))</f>
        <v>-4.0438510189739985E-2</v>
      </c>
      <c r="AA51" s="61">
        <f>VLOOKUP(B51,県別JARL会員数!B$2:C$49,2,FALSE)</f>
        <v>66058</v>
      </c>
      <c r="AB51" s="62">
        <f>AA51/H51</f>
        <v>0.17670504397697362</v>
      </c>
      <c r="AC51" s="61">
        <f>VLOOKUP(B51,県別JARL会員数!B$2:F$49,5,FALSE)</f>
        <v>64735</v>
      </c>
      <c r="AD51" s="62">
        <f>AC51/J51</f>
        <v>0.18963628267772817</v>
      </c>
      <c r="AE51" s="27"/>
    </row>
  </sheetData>
  <autoFilter ref="A3:AD3" xr:uid="{C7DAE02E-BB77-4B56-B4B0-CB7EC20C8474}">
    <sortState xmlns:xlrd2="http://schemas.microsoft.com/office/spreadsheetml/2017/richdata2" ref="A4:AD51">
      <sortCondition descending="1" ref="Q3"/>
    </sortState>
  </autoFilter>
  <mergeCells count="9">
    <mergeCell ref="Q2:T2"/>
    <mergeCell ref="U1:V1"/>
    <mergeCell ref="W1:X1"/>
    <mergeCell ref="AC1:AD1"/>
    <mergeCell ref="D1:J1"/>
    <mergeCell ref="K1:P1"/>
    <mergeCell ref="AA1:AB1"/>
    <mergeCell ref="Y1:Z1"/>
    <mergeCell ref="Q1:T1"/>
  </mergeCells>
  <phoneticPr fontId="1"/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5FEB-DE31-415A-B9AC-F44B3D927F57}">
  <dimension ref="A1:AB52"/>
  <sheetViews>
    <sheetView zoomScaleNormal="100" workbookViewId="0">
      <pane ySplit="4" topLeftCell="A5" activePane="bottomLeft" state="frozen"/>
      <selection activeCell="Q8" sqref="Q8"/>
      <selection pane="bottomLeft" activeCell="P4" sqref="P4"/>
    </sheetView>
  </sheetViews>
  <sheetFormatPr defaultRowHeight="13.5" x14ac:dyDescent="0.15"/>
  <cols>
    <col min="1" max="1" width="7.125" bestFit="1" customWidth="1"/>
    <col min="3" max="3" width="2.375" customWidth="1"/>
    <col min="4" max="5" width="9" customWidth="1"/>
    <col min="6" max="7" width="9.375" customWidth="1"/>
    <col min="8" max="9" width="8.875" customWidth="1"/>
    <col min="10" max="10" width="10.375" customWidth="1"/>
    <col min="11" max="11" width="9.875" customWidth="1"/>
    <col min="12" max="12" width="10.375" customWidth="1"/>
    <col min="13" max="13" width="9.875" customWidth="1"/>
    <col min="14" max="14" width="9" customWidth="1"/>
    <col min="15" max="16" width="9.375" customWidth="1"/>
    <col min="17" max="17" width="8.375" hidden="1" customWidth="1"/>
    <col min="18" max="18" width="5.375" hidden="1" customWidth="1"/>
    <col min="19" max="19" width="7.875" bestFit="1" customWidth="1"/>
    <col min="20" max="20" width="5.375" customWidth="1"/>
    <col min="21" max="21" width="7.25" customWidth="1"/>
    <col min="25" max="25" width="10.375" bestFit="1" customWidth="1"/>
  </cols>
  <sheetData>
    <row r="1" spans="1:28" x14ac:dyDescent="0.15">
      <c r="D1" s="78" t="s">
        <v>0</v>
      </c>
      <c r="E1" s="78"/>
      <c r="F1" s="78"/>
      <c r="G1" s="78"/>
      <c r="H1" s="78"/>
      <c r="I1" s="78"/>
      <c r="J1" s="79" t="s">
        <v>1</v>
      </c>
      <c r="K1" s="79"/>
      <c r="L1" s="79"/>
      <c r="M1" s="79"/>
      <c r="N1" s="76" t="s">
        <v>2</v>
      </c>
      <c r="O1" s="76"/>
      <c r="P1" s="76"/>
    </row>
    <row r="2" spans="1:28" x14ac:dyDescent="0.15">
      <c r="A2" t="s">
        <v>3</v>
      </c>
      <c r="B2" t="s">
        <v>4</v>
      </c>
      <c r="D2">
        <v>2012</v>
      </c>
      <c r="E2">
        <v>2019</v>
      </c>
      <c r="F2">
        <v>2019</v>
      </c>
      <c r="G2">
        <v>2021</v>
      </c>
      <c r="H2">
        <v>2022</v>
      </c>
      <c r="I2" s="7">
        <v>2024</v>
      </c>
      <c r="N2" s="77" t="s">
        <v>5</v>
      </c>
      <c r="O2" s="77"/>
      <c r="P2" s="77"/>
      <c r="Q2" s="70" t="s">
        <v>6</v>
      </c>
      <c r="R2" s="70"/>
      <c r="S2" s="70" t="s">
        <v>66</v>
      </c>
      <c r="T2" s="70"/>
      <c r="U2" s="71" t="s">
        <v>7</v>
      </c>
      <c r="V2" s="72"/>
    </row>
    <row r="3" spans="1:28" x14ac:dyDescent="0.15">
      <c r="A3" t="s">
        <v>8</v>
      </c>
      <c r="E3" s="22">
        <v>44838</v>
      </c>
      <c r="F3" s="22">
        <v>43825</v>
      </c>
      <c r="G3" s="22">
        <v>44522</v>
      </c>
      <c r="H3" s="22">
        <v>44886</v>
      </c>
      <c r="I3" s="39">
        <v>45460</v>
      </c>
      <c r="J3" t="s">
        <v>1</v>
      </c>
      <c r="K3" t="s">
        <v>9</v>
      </c>
      <c r="L3" t="s">
        <v>1</v>
      </c>
      <c r="M3" t="s">
        <v>9</v>
      </c>
      <c r="N3" s="77" t="s">
        <v>10</v>
      </c>
      <c r="O3" s="77"/>
      <c r="P3" s="77"/>
      <c r="Q3" s="26" t="s">
        <v>11</v>
      </c>
      <c r="R3" s="26" t="s">
        <v>12</v>
      </c>
      <c r="S3" s="26" t="s">
        <v>11</v>
      </c>
      <c r="T3" s="26" t="s">
        <v>12</v>
      </c>
      <c r="U3" s="25" t="s">
        <v>13</v>
      </c>
      <c r="V3" s="25" t="s">
        <v>14</v>
      </c>
      <c r="X3" s="77" t="s">
        <v>1</v>
      </c>
      <c r="Y3" s="77"/>
      <c r="AA3" s="77" t="s">
        <v>1</v>
      </c>
      <c r="AB3" s="77"/>
    </row>
    <row r="4" spans="1:28" x14ac:dyDescent="0.15">
      <c r="I4" s="7"/>
      <c r="J4" s="9">
        <v>2022</v>
      </c>
      <c r="K4" s="9">
        <v>2022</v>
      </c>
      <c r="L4" s="9">
        <v>2024</v>
      </c>
      <c r="M4" s="9">
        <v>2024</v>
      </c>
      <c r="N4" s="9">
        <v>2012</v>
      </c>
      <c r="O4" s="9">
        <v>2022</v>
      </c>
      <c r="P4" s="40">
        <v>2024</v>
      </c>
      <c r="Y4" t="s">
        <v>15</v>
      </c>
      <c r="AB4" t="s">
        <v>116</v>
      </c>
    </row>
    <row r="5" spans="1:28" x14ac:dyDescent="0.15">
      <c r="A5">
        <v>3</v>
      </c>
      <c r="B5" t="s">
        <v>35</v>
      </c>
      <c r="C5">
        <v>7</v>
      </c>
      <c r="D5" s="1">
        <v>7290</v>
      </c>
      <c r="E5" s="1">
        <v>7943</v>
      </c>
      <c r="F5" s="1">
        <v>7835</v>
      </c>
      <c r="G5" s="1">
        <v>7258</v>
      </c>
      <c r="H5" s="1">
        <v>6923</v>
      </c>
      <c r="I5" s="1">
        <v>6354</v>
      </c>
      <c r="J5">
        <f t="shared" ref="J5:J28" si="0">VLOOKUP(B5,X$5:Y$51,2,FALSE)</f>
        <v>1180512</v>
      </c>
      <c r="K5" s="6">
        <f t="shared" ref="K5:K52" si="1">J5/10000</f>
        <v>118.05119999999999</v>
      </c>
      <c r="L5">
        <f t="shared" ref="L5:L28" si="2">VLOOKUP(B5,AA$5:AB$51,2,FALSE)</f>
        <v>1163024</v>
      </c>
      <c r="M5" s="6">
        <f t="shared" ref="M5:M52" si="3">L5/10000</f>
        <v>116.30240000000001</v>
      </c>
      <c r="N5" s="5">
        <v>55.48</v>
      </c>
      <c r="O5" s="8">
        <f t="shared" ref="O5:O52" si="4">H5/K5</f>
        <v>58.644045973272618</v>
      </c>
      <c r="P5" s="8">
        <f t="shared" ref="P5:P52" si="5">I5/M5</f>
        <v>54.63343834693007</v>
      </c>
      <c r="Q5" s="1">
        <f t="shared" ref="Q5:Q52" si="6">H5-G5</f>
        <v>-335</v>
      </c>
      <c r="R5" s="23">
        <f t="shared" ref="R5:R52" si="7">-(1-(H5/G5))</f>
        <v>-4.6155965830807388E-2</v>
      </c>
      <c r="S5" s="1">
        <f t="shared" ref="S5:S52" si="8">I5-H5</f>
        <v>-569</v>
      </c>
      <c r="T5" s="23">
        <f t="shared" ref="T5:T52" si="9">-(1-(I5/H5))</f>
        <v>-8.2189802108912358E-2</v>
      </c>
      <c r="U5" s="24">
        <f>VLOOKUP(B5,県別JARL会員数!B$2:C$48,2,FALSE)</f>
        <v>878</v>
      </c>
      <c r="V5" s="4">
        <f t="shared" ref="V5:V52" si="10">U5/H5</f>
        <v>0.12682363137368194</v>
      </c>
      <c r="X5" t="s">
        <v>17</v>
      </c>
      <c r="Y5">
        <v>14040732</v>
      </c>
      <c r="AA5" t="s">
        <v>115</v>
      </c>
      <c r="AB5">
        <v>14099993</v>
      </c>
    </row>
    <row r="6" spans="1:28" x14ac:dyDescent="0.15">
      <c r="A6">
        <v>18</v>
      </c>
      <c r="B6" t="s">
        <v>54</v>
      </c>
      <c r="C6">
        <v>9</v>
      </c>
      <c r="D6" s="1">
        <v>3235</v>
      </c>
      <c r="E6" s="1">
        <v>2913</v>
      </c>
      <c r="F6" s="1">
        <v>2894</v>
      </c>
      <c r="G6" s="1">
        <v>2818</v>
      </c>
      <c r="H6" s="1">
        <v>2747</v>
      </c>
      <c r="I6" s="1">
        <v>2539</v>
      </c>
      <c r="J6">
        <f t="shared" si="0"/>
        <v>752976</v>
      </c>
      <c r="K6" s="6">
        <f t="shared" si="1"/>
        <v>75.297600000000003</v>
      </c>
      <c r="L6">
        <f t="shared" si="2"/>
        <v>744568</v>
      </c>
      <c r="M6" s="6">
        <f t="shared" si="3"/>
        <v>74.456800000000001</v>
      </c>
      <c r="N6" s="5">
        <v>40.29</v>
      </c>
      <c r="O6" s="8">
        <f t="shared" si="4"/>
        <v>36.481906461826142</v>
      </c>
      <c r="P6" s="8">
        <f t="shared" si="5"/>
        <v>34.100310515627854</v>
      </c>
      <c r="Q6" s="1">
        <f t="shared" si="6"/>
        <v>-71</v>
      </c>
      <c r="R6" s="23">
        <f t="shared" si="7"/>
        <v>-2.5195173882185951E-2</v>
      </c>
      <c r="S6" s="1">
        <f t="shared" si="8"/>
        <v>-208</v>
      </c>
      <c r="T6" s="23">
        <f t="shared" si="9"/>
        <v>-7.571896614488538E-2</v>
      </c>
      <c r="U6" s="24">
        <f>VLOOKUP(B6,県別JARL会員数!B$2:C$48,2,FALSE)</f>
        <v>440</v>
      </c>
      <c r="V6" s="4">
        <f t="shared" si="10"/>
        <v>0.16017473607571897</v>
      </c>
      <c r="X6" t="s">
        <v>19</v>
      </c>
      <c r="Y6">
        <v>9232794</v>
      </c>
      <c r="AA6" t="s">
        <v>19</v>
      </c>
      <c r="AB6">
        <v>9229713</v>
      </c>
    </row>
    <row r="7" spans="1:28" x14ac:dyDescent="0.15">
      <c r="A7">
        <v>1</v>
      </c>
      <c r="B7" t="s">
        <v>18</v>
      </c>
      <c r="C7">
        <v>8</v>
      </c>
      <c r="D7" s="1">
        <v>39139</v>
      </c>
      <c r="E7">
        <v>37095</v>
      </c>
      <c r="F7" s="1">
        <v>36880</v>
      </c>
      <c r="G7" s="1">
        <v>34979</v>
      </c>
      <c r="H7" s="1">
        <v>34121</v>
      </c>
      <c r="I7" s="1">
        <v>31734</v>
      </c>
      <c r="J7">
        <f t="shared" si="0"/>
        <v>5139522</v>
      </c>
      <c r="K7" s="6">
        <f t="shared" si="1"/>
        <v>513.95219999999995</v>
      </c>
      <c r="L7">
        <f t="shared" si="2"/>
        <v>5091680</v>
      </c>
      <c r="M7" s="6">
        <f t="shared" si="3"/>
        <v>509.16800000000001</v>
      </c>
      <c r="N7" s="5">
        <v>71.34</v>
      </c>
      <c r="O7" s="8">
        <f t="shared" si="4"/>
        <v>66.389442442312742</v>
      </c>
      <c r="P7" s="8">
        <f t="shared" si="5"/>
        <v>62.325205040379601</v>
      </c>
      <c r="Q7" s="1">
        <f t="shared" si="6"/>
        <v>-858</v>
      </c>
      <c r="R7" s="23">
        <f t="shared" si="7"/>
        <v>-2.4529003116155357E-2</v>
      </c>
      <c r="S7" s="1">
        <f t="shared" si="8"/>
        <v>-2387</v>
      </c>
      <c r="T7" s="23">
        <f t="shared" si="9"/>
        <v>-6.9956918027021531E-2</v>
      </c>
      <c r="U7" s="24">
        <f>VLOOKUP(B7,県別JARL会員数!B$2:C$48,2,FALSE)</f>
        <v>3100</v>
      </c>
      <c r="V7" s="4">
        <f t="shared" si="10"/>
        <v>9.0853140294833087E-2</v>
      </c>
      <c r="X7" t="s">
        <v>21</v>
      </c>
      <c r="Y7">
        <v>8787414</v>
      </c>
      <c r="AA7" t="s">
        <v>21</v>
      </c>
      <c r="AB7">
        <v>8774574</v>
      </c>
    </row>
    <row r="8" spans="1:28" x14ac:dyDescent="0.15">
      <c r="A8">
        <v>6</v>
      </c>
      <c r="B8" t="s">
        <v>46</v>
      </c>
      <c r="C8">
        <v>7</v>
      </c>
      <c r="D8" s="1">
        <v>5345</v>
      </c>
      <c r="E8" s="1">
        <v>4759</v>
      </c>
      <c r="F8" s="1">
        <v>4697</v>
      </c>
      <c r="G8" s="1">
        <v>4313</v>
      </c>
      <c r="H8" s="1">
        <v>4112</v>
      </c>
      <c r="I8" s="1">
        <v>3830</v>
      </c>
      <c r="J8">
        <f t="shared" si="0"/>
        <v>1040971</v>
      </c>
      <c r="K8" s="6">
        <f t="shared" si="1"/>
        <v>104.0971</v>
      </c>
      <c r="L8">
        <f t="shared" si="2"/>
        <v>1026228</v>
      </c>
      <c r="M8" s="6">
        <f t="shared" si="3"/>
        <v>102.6228</v>
      </c>
      <c r="N8" s="5">
        <v>46.04</v>
      </c>
      <c r="O8" s="8">
        <f t="shared" si="4"/>
        <v>39.501580735678516</v>
      </c>
      <c r="P8" s="8">
        <f t="shared" si="5"/>
        <v>37.321141110942207</v>
      </c>
      <c r="Q8" s="1">
        <f t="shared" si="6"/>
        <v>-201</v>
      </c>
      <c r="R8" s="23">
        <f t="shared" si="7"/>
        <v>-4.6603292371898863E-2</v>
      </c>
      <c r="S8" s="1">
        <f t="shared" si="8"/>
        <v>-282</v>
      </c>
      <c r="T8" s="23">
        <f t="shared" si="9"/>
        <v>-6.8579766536964959E-2</v>
      </c>
      <c r="U8" s="24">
        <f>VLOOKUP(B8,県別JARL会員数!B$2:C$48,2,FALSE)</f>
        <v>597</v>
      </c>
      <c r="V8" s="4">
        <f t="shared" si="10"/>
        <v>0.14518482490272375</v>
      </c>
      <c r="X8" t="s">
        <v>23</v>
      </c>
      <c r="Y8">
        <v>7497521</v>
      </c>
      <c r="AA8" t="s">
        <v>23</v>
      </c>
      <c r="AB8">
        <v>7480897</v>
      </c>
    </row>
    <row r="9" spans="1:28" x14ac:dyDescent="0.15">
      <c r="A9">
        <v>31</v>
      </c>
      <c r="B9" t="s">
        <v>31</v>
      </c>
      <c r="C9">
        <v>4</v>
      </c>
      <c r="D9" s="1">
        <v>2932</v>
      </c>
      <c r="E9" s="2">
        <v>2433</v>
      </c>
      <c r="F9" s="2">
        <v>2411</v>
      </c>
      <c r="G9" s="1">
        <v>2116</v>
      </c>
      <c r="H9" s="1">
        <v>1997</v>
      </c>
      <c r="I9" s="1">
        <v>1861</v>
      </c>
      <c r="J9">
        <f t="shared" si="0"/>
        <v>543615</v>
      </c>
      <c r="K9" s="6">
        <f t="shared" si="1"/>
        <v>54.361499999999999</v>
      </c>
      <c r="L9">
        <f t="shared" si="2"/>
        <v>537318</v>
      </c>
      <c r="M9" s="6">
        <f t="shared" si="3"/>
        <v>53.7318</v>
      </c>
      <c r="N9" s="5">
        <v>50.12</v>
      </c>
      <c r="O9" s="8">
        <f t="shared" si="4"/>
        <v>36.735557333774821</v>
      </c>
      <c r="P9" s="8">
        <f t="shared" si="5"/>
        <v>34.634983380419044</v>
      </c>
      <c r="Q9" s="1">
        <f t="shared" si="6"/>
        <v>-119</v>
      </c>
      <c r="R9" s="23">
        <f t="shared" si="7"/>
        <v>-5.6238185255198525E-2</v>
      </c>
      <c r="S9" s="1">
        <f t="shared" si="8"/>
        <v>-136</v>
      </c>
      <c r="T9" s="23">
        <f t="shared" si="9"/>
        <v>-6.8102153229844808E-2</v>
      </c>
      <c r="U9" s="24">
        <f>VLOOKUP(B9,県別JARL会員数!B$2:C$48,2,FALSE)</f>
        <v>240</v>
      </c>
      <c r="V9" s="4">
        <f t="shared" si="10"/>
        <v>0.12018027040560841</v>
      </c>
      <c r="X9" t="s">
        <v>25</v>
      </c>
      <c r="Y9">
        <v>7337173</v>
      </c>
      <c r="AA9" t="s">
        <v>25</v>
      </c>
      <c r="AB9">
        <v>7331296</v>
      </c>
    </row>
    <row r="10" spans="1:28" x14ac:dyDescent="0.15">
      <c r="A10">
        <v>4</v>
      </c>
      <c r="B10" t="s">
        <v>42</v>
      </c>
      <c r="C10">
        <v>7</v>
      </c>
      <c r="D10" s="1">
        <v>9685</v>
      </c>
      <c r="E10" s="1">
        <v>10150</v>
      </c>
      <c r="F10" s="1">
        <v>10078</v>
      </c>
      <c r="G10" s="1">
        <v>9491</v>
      </c>
      <c r="H10" s="1">
        <v>9153</v>
      </c>
      <c r="I10" s="1">
        <v>8535</v>
      </c>
      <c r="J10">
        <f t="shared" si="0"/>
        <v>2279554</v>
      </c>
      <c r="K10" s="6">
        <f t="shared" si="1"/>
        <v>227.9554</v>
      </c>
      <c r="L10">
        <f t="shared" si="2"/>
        <v>2263552</v>
      </c>
      <c r="M10" s="6">
        <f t="shared" si="3"/>
        <v>226.3552</v>
      </c>
      <c r="N10" s="5">
        <v>41.62</v>
      </c>
      <c r="O10" s="8">
        <f t="shared" si="4"/>
        <v>40.152591252499391</v>
      </c>
      <c r="P10" s="8">
        <f t="shared" si="5"/>
        <v>37.706224553268491</v>
      </c>
      <c r="Q10" s="1">
        <f t="shared" si="6"/>
        <v>-338</v>
      </c>
      <c r="R10" s="23">
        <f t="shared" si="7"/>
        <v>-3.5612685702244185E-2</v>
      </c>
      <c r="S10" s="1">
        <f t="shared" si="8"/>
        <v>-618</v>
      </c>
      <c r="T10" s="23">
        <f t="shared" si="9"/>
        <v>-6.7518846279908229E-2</v>
      </c>
      <c r="U10" s="24">
        <f>VLOOKUP(B10,県別JARL会員数!B$2:C$48,2,FALSE)</f>
        <v>1333</v>
      </c>
      <c r="V10" s="4">
        <f t="shared" si="10"/>
        <v>0.14563531082705125</v>
      </c>
      <c r="X10" t="s">
        <v>27</v>
      </c>
      <c r="Y10">
        <v>6275278</v>
      </c>
      <c r="AA10" t="s">
        <v>27</v>
      </c>
      <c r="AB10">
        <v>6273530</v>
      </c>
    </row>
    <row r="11" spans="1:28" x14ac:dyDescent="0.15">
      <c r="A11">
        <v>26</v>
      </c>
      <c r="B11" t="s">
        <v>40</v>
      </c>
      <c r="C11">
        <v>3</v>
      </c>
      <c r="D11" s="1">
        <v>9630</v>
      </c>
      <c r="E11" s="1">
        <v>8412</v>
      </c>
      <c r="F11" s="1">
        <v>8335</v>
      </c>
      <c r="G11" s="1">
        <v>7699</v>
      </c>
      <c r="H11" s="1">
        <v>7550</v>
      </c>
      <c r="I11" s="1">
        <v>7054</v>
      </c>
      <c r="J11">
        <f t="shared" si="0"/>
        <v>2550404</v>
      </c>
      <c r="K11" s="6">
        <f t="shared" si="1"/>
        <v>255.04040000000001</v>
      </c>
      <c r="L11">
        <f t="shared" si="2"/>
        <v>2536995</v>
      </c>
      <c r="M11" s="6">
        <f t="shared" si="3"/>
        <v>253.6995</v>
      </c>
      <c r="N11" s="5">
        <v>36.590000000000003</v>
      </c>
      <c r="O11" s="8">
        <f t="shared" si="4"/>
        <v>29.603153069082389</v>
      </c>
      <c r="P11" s="8">
        <f t="shared" si="5"/>
        <v>27.80454829434035</v>
      </c>
      <c r="Q11" s="1">
        <f t="shared" si="6"/>
        <v>-149</v>
      </c>
      <c r="R11" s="23">
        <f t="shared" si="7"/>
        <v>-1.9353162748408925E-2</v>
      </c>
      <c r="S11" s="1">
        <f t="shared" si="8"/>
        <v>-496</v>
      </c>
      <c r="T11" s="23">
        <f t="shared" si="9"/>
        <v>-6.5695364238410603E-2</v>
      </c>
      <c r="U11" s="24">
        <f>VLOOKUP(B11,県別JARL会員数!B$2:C$48,2,FALSE)</f>
        <v>1127</v>
      </c>
      <c r="V11" s="4">
        <f t="shared" si="10"/>
        <v>0.14927152317880796</v>
      </c>
      <c r="X11" t="s">
        <v>29</v>
      </c>
      <c r="Y11">
        <v>5403823</v>
      </c>
      <c r="AA11" t="s">
        <v>29</v>
      </c>
      <c r="AB11">
        <v>5369834</v>
      </c>
    </row>
    <row r="12" spans="1:28" x14ac:dyDescent="0.15">
      <c r="A12">
        <v>17</v>
      </c>
      <c r="B12" t="s">
        <v>60</v>
      </c>
      <c r="C12">
        <v>9</v>
      </c>
      <c r="D12" s="1">
        <v>4718</v>
      </c>
      <c r="E12" s="1">
        <v>3973</v>
      </c>
      <c r="F12" s="1">
        <v>3949</v>
      </c>
      <c r="G12" s="1">
        <v>3611</v>
      </c>
      <c r="H12" s="1">
        <v>3472</v>
      </c>
      <c r="I12" s="1">
        <v>3251</v>
      </c>
      <c r="J12">
        <f t="shared" si="0"/>
        <v>1117827</v>
      </c>
      <c r="K12" s="6">
        <f t="shared" si="1"/>
        <v>111.78270000000001</v>
      </c>
      <c r="L12">
        <f t="shared" si="2"/>
        <v>1109574</v>
      </c>
      <c r="M12" s="6">
        <f t="shared" si="3"/>
        <v>110.95740000000001</v>
      </c>
      <c r="N12" s="5">
        <v>40.46</v>
      </c>
      <c r="O12" s="8">
        <f t="shared" si="4"/>
        <v>31.060262455639378</v>
      </c>
      <c r="P12" s="8">
        <f t="shared" si="5"/>
        <v>29.299532973916115</v>
      </c>
      <c r="Q12" s="1">
        <f t="shared" si="6"/>
        <v>-139</v>
      </c>
      <c r="R12" s="23">
        <f t="shared" si="7"/>
        <v>-3.8493492107449456E-2</v>
      </c>
      <c r="S12" s="1">
        <f t="shared" si="8"/>
        <v>-221</v>
      </c>
      <c r="T12" s="23">
        <f t="shared" si="9"/>
        <v>-6.3652073732718861E-2</v>
      </c>
      <c r="U12" s="24">
        <f>VLOOKUP(B12,県別JARL会員数!B$2:C$48,2,FALSE)</f>
        <v>630</v>
      </c>
      <c r="V12" s="4">
        <f t="shared" si="10"/>
        <v>0.18145161290322581</v>
      </c>
      <c r="X12" t="s">
        <v>18</v>
      </c>
      <c r="Y12">
        <v>5139522</v>
      </c>
      <c r="AA12" t="s">
        <v>32</v>
      </c>
      <c r="AB12">
        <v>5106912</v>
      </c>
    </row>
    <row r="13" spans="1:28" x14ac:dyDescent="0.15">
      <c r="A13">
        <v>38</v>
      </c>
      <c r="B13" t="s">
        <v>51</v>
      </c>
      <c r="C13">
        <v>5</v>
      </c>
      <c r="D13" s="1">
        <v>5966</v>
      </c>
      <c r="E13" s="1">
        <v>4960</v>
      </c>
      <c r="F13" s="1">
        <v>4913</v>
      </c>
      <c r="G13" s="1">
        <v>4579</v>
      </c>
      <c r="H13" s="1">
        <v>4478</v>
      </c>
      <c r="I13" s="1">
        <v>4203</v>
      </c>
      <c r="J13">
        <f t="shared" si="0"/>
        <v>1306165</v>
      </c>
      <c r="K13" s="6">
        <f t="shared" si="1"/>
        <v>130.6165</v>
      </c>
      <c r="L13">
        <f t="shared" si="2"/>
        <v>1291198</v>
      </c>
      <c r="M13" s="6">
        <f t="shared" si="3"/>
        <v>129.1198</v>
      </c>
      <c r="N13" s="5">
        <v>41.93</v>
      </c>
      <c r="O13" s="8">
        <f t="shared" si="4"/>
        <v>34.283570605551368</v>
      </c>
      <c r="P13" s="8">
        <f t="shared" si="5"/>
        <v>32.551165661656853</v>
      </c>
      <c r="Q13" s="1">
        <f t="shared" si="6"/>
        <v>-101</v>
      </c>
      <c r="R13" s="23">
        <f t="shared" si="7"/>
        <v>-2.2057217733129519E-2</v>
      </c>
      <c r="S13" s="1">
        <f t="shared" si="8"/>
        <v>-275</v>
      </c>
      <c r="T13" s="23">
        <f t="shared" si="9"/>
        <v>-6.1411344350156272E-2</v>
      </c>
      <c r="U13" s="24">
        <f>VLOOKUP(B13,県別JARL会員数!B$2:C$48,2,FALSE)</f>
        <v>672</v>
      </c>
      <c r="V13" s="4">
        <f t="shared" si="10"/>
        <v>0.15006699419383654</v>
      </c>
      <c r="X13" t="s">
        <v>32</v>
      </c>
      <c r="Y13">
        <v>5117967</v>
      </c>
      <c r="AA13" t="s">
        <v>18</v>
      </c>
      <c r="AB13">
        <v>5091680</v>
      </c>
    </row>
    <row r="14" spans="1:28" x14ac:dyDescent="0.15">
      <c r="A14">
        <v>22</v>
      </c>
      <c r="B14" t="s">
        <v>34</v>
      </c>
      <c r="C14">
        <v>2</v>
      </c>
      <c r="D14" s="1">
        <v>20463</v>
      </c>
      <c r="E14" s="1">
        <v>18602</v>
      </c>
      <c r="F14" s="1">
        <v>18361</v>
      </c>
      <c r="G14" s="1">
        <v>17185</v>
      </c>
      <c r="H14" s="1">
        <v>16717</v>
      </c>
      <c r="I14" s="1">
        <v>15734</v>
      </c>
      <c r="J14">
        <f t="shared" si="0"/>
        <v>3582194</v>
      </c>
      <c r="K14" s="6">
        <f t="shared" si="1"/>
        <v>358.21940000000001</v>
      </c>
      <c r="L14">
        <f t="shared" si="2"/>
        <v>3553518</v>
      </c>
      <c r="M14" s="6">
        <f t="shared" si="3"/>
        <v>355.35180000000003</v>
      </c>
      <c r="N14" s="5">
        <v>54.58</v>
      </c>
      <c r="O14" s="8">
        <f t="shared" si="4"/>
        <v>46.666930936738765</v>
      </c>
      <c r="P14" s="8">
        <f t="shared" si="5"/>
        <v>44.27724863079348</v>
      </c>
      <c r="Q14" s="1">
        <f t="shared" si="6"/>
        <v>-468</v>
      </c>
      <c r="R14" s="23">
        <f t="shared" si="7"/>
        <v>-2.7233052080302578E-2</v>
      </c>
      <c r="S14" s="1">
        <f t="shared" si="8"/>
        <v>-983</v>
      </c>
      <c r="T14" s="23">
        <f t="shared" si="9"/>
        <v>-5.8802416701561278E-2</v>
      </c>
      <c r="U14" s="24">
        <f>VLOOKUP(B14,県別JARL会員数!B$2:C$48,2,FALSE)</f>
        <v>2341</v>
      </c>
      <c r="V14" s="4">
        <f t="shared" si="10"/>
        <v>0.14003708799425735</v>
      </c>
      <c r="X14" t="s">
        <v>34</v>
      </c>
      <c r="Y14">
        <v>3582194</v>
      </c>
      <c r="AA14" t="s">
        <v>34</v>
      </c>
      <c r="AB14">
        <v>3553518</v>
      </c>
    </row>
    <row r="15" spans="1:28" x14ac:dyDescent="0.15">
      <c r="A15">
        <v>16</v>
      </c>
      <c r="B15" t="s">
        <v>62</v>
      </c>
      <c r="C15">
        <v>9</v>
      </c>
      <c r="D15" s="1">
        <v>3766</v>
      </c>
      <c r="E15" s="1">
        <v>3085</v>
      </c>
      <c r="F15" s="1">
        <v>3044</v>
      </c>
      <c r="G15" s="1">
        <v>2816</v>
      </c>
      <c r="H15" s="1">
        <v>2749</v>
      </c>
      <c r="I15" s="1">
        <v>2592</v>
      </c>
      <c r="J15">
        <f t="shared" si="0"/>
        <v>1016323</v>
      </c>
      <c r="K15" s="6">
        <f t="shared" si="1"/>
        <v>101.6323</v>
      </c>
      <c r="L15">
        <f t="shared" si="2"/>
        <v>1006367</v>
      </c>
      <c r="M15" s="6">
        <f t="shared" si="3"/>
        <v>100.6367</v>
      </c>
      <c r="N15" s="5">
        <v>34.61</v>
      </c>
      <c r="O15" s="8">
        <f t="shared" si="4"/>
        <v>27.048487537918554</v>
      </c>
      <c r="P15" s="8">
        <f t="shared" si="5"/>
        <v>25.756011474939061</v>
      </c>
      <c r="Q15" s="1">
        <f t="shared" si="6"/>
        <v>-67</v>
      </c>
      <c r="R15" s="23">
        <f t="shared" si="7"/>
        <v>-2.3792613636363646E-2</v>
      </c>
      <c r="S15" s="1">
        <f t="shared" si="8"/>
        <v>-157</v>
      </c>
      <c r="T15" s="23">
        <f t="shared" si="9"/>
        <v>-5.711167697344488E-2</v>
      </c>
      <c r="U15" s="24">
        <f>VLOOKUP(B15,県別JARL会員数!B$2:C$48,2,FALSE)</f>
        <v>687</v>
      </c>
      <c r="V15" s="4">
        <f t="shared" si="10"/>
        <v>0.24990905783921427</v>
      </c>
      <c r="X15" t="s">
        <v>36</v>
      </c>
      <c r="Y15">
        <v>2841084</v>
      </c>
      <c r="AA15" t="s">
        <v>36</v>
      </c>
      <c r="AB15">
        <v>2826047</v>
      </c>
    </row>
    <row r="16" spans="1:28" x14ac:dyDescent="0.15">
      <c r="A16">
        <v>15</v>
      </c>
      <c r="B16" t="s">
        <v>43</v>
      </c>
      <c r="C16">
        <v>0</v>
      </c>
      <c r="D16" s="1">
        <v>7889</v>
      </c>
      <c r="E16" s="1">
        <v>6975</v>
      </c>
      <c r="F16" s="1">
        <v>6931</v>
      </c>
      <c r="G16" s="1">
        <v>6383</v>
      </c>
      <c r="H16" s="1">
        <v>6117</v>
      </c>
      <c r="I16" s="1">
        <v>5769</v>
      </c>
      <c r="J16">
        <f t="shared" si="0"/>
        <v>2152664</v>
      </c>
      <c r="K16" s="6">
        <f t="shared" si="1"/>
        <v>215.2664</v>
      </c>
      <c r="L16">
        <f t="shared" si="2"/>
        <v>2126276</v>
      </c>
      <c r="M16" s="6">
        <f t="shared" si="3"/>
        <v>212.6276</v>
      </c>
      <c r="N16" s="5">
        <v>33.4</v>
      </c>
      <c r="O16" s="8">
        <f t="shared" si="4"/>
        <v>28.415953441874812</v>
      </c>
      <c r="P16" s="8">
        <f t="shared" si="5"/>
        <v>27.131943360128226</v>
      </c>
      <c r="Q16" s="1">
        <f t="shared" si="6"/>
        <v>-266</v>
      </c>
      <c r="R16" s="23">
        <f t="shared" si="7"/>
        <v>-4.1673194422685245E-2</v>
      </c>
      <c r="S16" s="1">
        <f t="shared" si="8"/>
        <v>-348</v>
      </c>
      <c r="T16" s="23">
        <f t="shared" si="9"/>
        <v>-5.6890632663070151E-2</v>
      </c>
      <c r="U16" s="24">
        <f>VLOOKUP(B16,県別JARL会員数!B$2:C$48,2,FALSE)</f>
        <v>1501</v>
      </c>
      <c r="V16" s="4">
        <f t="shared" si="10"/>
        <v>0.24538172306686284</v>
      </c>
      <c r="X16" t="s">
        <v>38</v>
      </c>
      <c r="Y16">
        <v>2759702</v>
      </c>
      <c r="AA16" t="s">
        <v>38</v>
      </c>
      <c r="AB16">
        <v>2739446</v>
      </c>
    </row>
    <row r="17" spans="1:28" x14ac:dyDescent="0.15">
      <c r="A17">
        <v>24</v>
      </c>
      <c r="B17" t="s">
        <v>44</v>
      </c>
      <c r="C17">
        <v>2</v>
      </c>
      <c r="D17" s="1">
        <v>8155</v>
      </c>
      <c r="E17" s="1">
        <v>7659</v>
      </c>
      <c r="F17" s="1">
        <v>7552</v>
      </c>
      <c r="G17" s="1">
        <v>6979</v>
      </c>
      <c r="H17" s="1">
        <v>6818</v>
      </c>
      <c r="I17" s="1">
        <v>6442</v>
      </c>
      <c r="J17">
        <f t="shared" si="0"/>
        <v>1742703</v>
      </c>
      <c r="K17" s="6">
        <f t="shared" si="1"/>
        <v>174.27029999999999</v>
      </c>
      <c r="L17">
        <f t="shared" si="2"/>
        <v>1727503</v>
      </c>
      <c r="M17" s="6">
        <f t="shared" si="3"/>
        <v>172.75030000000001</v>
      </c>
      <c r="N17" s="5">
        <v>44.15</v>
      </c>
      <c r="O17" s="8">
        <f t="shared" si="4"/>
        <v>39.123132283584752</v>
      </c>
      <c r="P17" s="8">
        <f t="shared" si="5"/>
        <v>37.290818018839907</v>
      </c>
      <c r="Q17" s="1">
        <f t="shared" si="6"/>
        <v>-161</v>
      </c>
      <c r="R17" s="23">
        <f t="shared" si="7"/>
        <v>-2.3069207622868571E-2</v>
      </c>
      <c r="S17" s="1">
        <f t="shared" si="8"/>
        <v>-376</v>
      </c>
      <c r="T17" s="23">
        <f t="shared" si="9"/>
        <v>-5.5148137283660859E-2</v>
      </c>
      <c r="U17" s="24">
        <f>VLOOKUP(B17,県別JARL会員数!B$2:C$48,2,FALSE)</f>
        <v>975</v>
      </c>
      <c r="V17" s="4">
        <f t="shared" si="10"/>
        <v>0.14300381343502494</v>
      </c>
      <c r="X17" t="s">
        <v>40</v>
      </c>
      <c r="Y17">
        <v>2550404</v>
      </c>
      <c r="AA17" t="s">
        <v>40</v>
      </c>
      <c r="AB17">
        <v>2536995</v>
      </c>
    </row>
    <row r="18" spans="1:28" x14ac:dyDescent="0.15">
      <c r="A18">
        <v>40</v>
      </c>
      <c r="B18" t="s">
        <v>32</v>
      </c>
      <c r="C18">
        <v>6</v>
      </c>
      <c r="D18" s="1">
        <v>10800</v>
      </c>
      <c r="E18" s="1">
        <v>9415</v>
      </c>
      <c r="F18" s="1">
        <v>9306</v>
      </c>
      <c r="G18" s="1">
        <v>8749</v>
      </c>
      <c r="H18" s="1">
        <v>8536</v>
      </c>
      <c r="I18" s="1">
        <v>8066</v>
      </c>
      <c r="J18">
        <f t="shared" si="0"/>
        <v>5117967</v>
      </c>
      <c r="K18" s="6">
        <f t="shared" si="1"/>
        <v>511.79669999999999</v>
      </c>
      <c r="L18">
        <f t="shared" si="2"/>
        <v>5106912</v>
      </c>
      <c r="M18" s="6">
        <f t="shared" si="3"/>
        <v>510.69119999999998</v>
      </c>
      <c r="N18" s="5">
        <v>21.26</v>
      </c>
      <c r="O18" s="8">
        <f t="shared" si="4"/>
        <v>16.67849753622874</v>
      </c>
      <c r="P18" s="8">
        <f t="shared" si="5"/>
        <v>15.79428037921938</v>
      </c>
      <c r="Q18" s="1">
        <f t="shared" si="6"/>
        <v>-213</v>
      </c>
      <c r="R18" s="23">
        <f t="shared" si="7"/>
        <v>-2.4345639501657357E-2</v>
      </c>
      <c r="S18" s="1">
        <f t="shared" si="8"/>
        <v>-470</v>
      </c>
      <c r="T18" s="23">
        <f t="shared" si="9"/>
        <v>-5.5060918462980335E-2</v>
      </c>
      <c r="U18" s="24">
        <f>VLOOKUP(B18,県別JARL会員数!B$2:C$48,2,FALSE)</f>
        <v>1686</v>
      </c>
      <c r="V18" s="4">
        <f t="shared" si="10"/>
        <v>0.19751640112464855</v>
      </c>
      <c r="X18" t="s">
        <v>42</v>
      </c>
      <c r="Y18">
        <v>2279554</v>
      </c>
      <c r="AA18" t="s">
        <v>42</v>
      </c>
      <c r="AB18">
        <v>2263552</v>
      </c>
    </row>
    <row r="19" spans="1:28" x14ac:dyDescent="0.15">
      <c r="A19">
        <v>45</v>
      </c>
      <c r="B19" t="s">
        <v>24</v>
      </c>
      <c r="C19">
        <v>6</v>
      </c>
      <c r="D19" s="1">
        <v>4306</v>
      </c>
      <c r="E19" s="1">
        <v>4033</v>
      </c>
      <c r="F19" s="1">
        <v>4000</v>
      </c>
      <c r="G19" s="1">
        <v>3775</v>
      </c>
      <c r="H19" s="1">
        <v>3705</v>
      </c>
      <c r="I19" s="1">
        <v>3501</v>
      </c>
      <c r="J19">
        <f t="shared" si="0"/>
        <v>1051771</v>
      </c>
      <c r="K19" s="6">
        <f t="shared" si="1"/>
        <v>105.1771</v>
      </c>
      <c r="L19">
        <f t="shared" si="2"/>
        <v>1041150</v>
      </c>
      <c r="M19" s="6">
        <f t="shared" si="3"/>
        <v>104.11499999999999</v>
      </c>
      <c r="N19" s="5">
        <v>38.07</v>
      </c>
      <c r="O19" s="8">
        <f t="shared" si="4"/>
        <v>35.226299260960801</v>
      </c>
      <c r="P19" s="8">
        <f t="shared" si="5"/>
        <v>33.626278634202563</v>
      </c>
      <c r="Q19" s="1">
        <f t="shared" si="6"/>
        <v>-70</v>
      </c>
      <c r="R19" s="23">
        <f t="shared" si="7"/>
        <v>-1.8543046357615944E-2</v>
      </c>
      <c r="S19" s="1">
        <f t="shared" si="8"/>
        <v>-204</v>
      </c>
      <c r="T19" s="23">
        <f t="shared" si="9"/>
        <v>-5.506072874493928E-2</v>
      </c>
      <c r="U19" s="24">
        <f>VLOOKUP(B19,県別JARL会員数!B$2:C$48,2,FALSE)</f>
        <v>358</v>
      </c>
      <c r="V19" s="4">
        <f t="shared" si="10"/>
        <v>9.6626180836707154E-2</v>
      </c>
      <c r="X19" t="s">
        <v>43</v>
      </c>
      <c r="Y19">
        <v>2152664</v>
      </c>
      <c r="AA19" t="s">
        <v>43</v>
      </c>
      <c r="AB19">
        <v>2126276</v>
      </c>
    </row>
    <row r="20" spans="1:28" x14ac:dyDescent="0.15">
      <c r="A20">
        <v>23</v>
      </c>
      <c r="B20" t="s">
        <v>23</v>
      </c>
      <c r="C20">
        <v>2</v>
      </c>
      <c r="D20" s="1">
        <v>22197</v>
      </c>
      <c r="E20" s="1">
        <v>18868</v>
      </c>
      <c r="F20" s="1">
        <v>18667</v>
      </c>
      <c r="G20" s="1">
        <v>17378</v>
      </c>
      <c r="H20" s="1">
        <v>17007</v>
      </c>
      <c r="I20" s="1">
        <v>16098</v>
      </c>
      <c r="J20">
        <f t="shared" si="0"/>
        <v>7497521</v>
      </c>
      <c r="K20" s="6">
        <f t="shared" si="1"/>
        <v>749.75210000000004</v>
      </c>
      <c r="L20">
        <f t="shared" si="2"/>
        <v>7480897</v>
      </c>
      <c r="M20" s="6">
        <f t="shared" si="3"/>
        <v>748.08969999999999</v>
      </c>
      <c r="N20" s="5">
        <v>29.93</v>
      </c>
      <c r="O20" s="8">
        <f t="shared" si="4"/>
        <v>22.683497652090605</v>
      </c>
      <c r="P20" s="8">
        <f t="shared" si="5"/>
        <v>21.518809843258101</v>
      </c>
      <c r="Q20" s="1">
        <f t="shared" si="6"/>
        <v>-371</v>
      </c>
      <c r="R20" s="23">
        <f t="shared" si="7"/>
        <v>-2.1348831856370154E-2</v>
      </c>
      <c r="S20" s="1">
        <f t="shared" si="8"/>
        <v>-909</v>
      </c>
      <c r="T20" s="23">
        <f t="shared" si="9"/>
        <v>-5.3448579996472012E-2</v>
      </c>
      <c r="U20" s="24">
        <f>VLOOKUP(B20,県別JARL会員数!B$2:C$48,2,FALSE)</f>
        <v>3770</v>
      </c>
      <c r="V20" s="4">
        <f t="shared" si="10"/>
        <v>0.22167342858822839</v>
      </c>
      <c r="X20" t="s">
        <v>45</v>
      </c>
      <c r="Y20">
        <v>2020497</v>
      </c>
      <c r="AA20" t="s">
        <v>45</v>
      </c>
      <c r="AB20">
        <v>2004785</v>
      </c>
    </row>
    <row r="21" spans="1:28" x14ac:dyDescent="0.15">
      <c r="A21">
        <v>39</v>
      </c>
      <c r="B21" t="s">
        <v>16</v>
      </c>
      <c r="C21">
        <v>5</v>
      </c>
      <c r="D21" s="1">
        <v>6142</v>
      </c>
      <c r="E21" s="1">
        <v>6052</v>
      </c>
      <c r="F21" s="1">
        <v>5964</v>
      </c>
      <c r="G21" s="1">
        <v>5727</v>
      </c>
      <c r="H21" s="1">
        <v>5657</v>
      </c>
      <c r="I21" s="1">
        <v>5362</v>
      </c>
      <c r="J21">
        <f t="shared" si="0"/>
        <v>675710</v>
      </c>
      <c r="K21" s="6">
        <f t="shared" si="1"/>
        <v>67.570999999999998</v>
      </c>
      <c r="L21">
        <f t="shared" si="2"/>
        <v>666293</v>
      </c>
      <c r="M21" s="6">
        <f t="shared" si="3"/>
        <v>66.629300000000001</v>
      </c>
      <c r="N21" s="5">
        <v>81.03</v>
      </c>
      <c r="O21" s="8">
        <f t="shared" si="4"/>
        <v>83.7193470571695</v>
      </c>
      <c r="P21" s="8">
        <f t="shared" si="5"/>
        <v>80.475106297079506</v>
      </c>
      <c r="Q21" s="1">
        <f t="shared" si="6"/>
        <v>-70</v>
      </c>
      <c r="R21" s="23">
        <f t="shared" si="7"/>
        <v>-1.2222804260520359E-2</v>
      </c>
      <c r="S21" s="1">
        <f t="shared" si="8"/>
        <v>-295</v>
      </c>
      <c r="T21" s="23">
        <f t="shared" si="9"/>
        <v>-5.2147781509634061E-2</v>
      </c>
      <c r="U21" s="24">
        <f>VLOOKUP(B21,県別JARL会員数!B$2:C$48,2,FALSE)</f>
        <v>405</v>
      </c>
      <c r="V21" s="4">
        <f t="shared" si="10"/>
        <v>7.1592716987802729E-2</v>
      </c>
      <c r="X21" t="s">
        <v>47</v>
      </c>
      <c r="Y21">
        <v>1945350</v>
      </c>
      <c r="AA21" t="s">
        <v>47</v>
      </c>
      <c r="AB21">
        <v>1929669</v>
      </c>
    </row>
    <row r="22" spans="1:28" x14ac:dyDescent="0.15">
      <c r="A22">
        <v>7</v>
      </c>
      <c r="B22" t="s">
        <v>37</v>
      </c>
      <c r="C22">
        <v>7</v>
      </c>
      <c r="D22" s="1">
        <v>9583</v>
      </c>
      <c r="E22" s="1">
        <v>9824</v>
      </c>
      <c r="F22" s="1">
        <v>9747</v>
      </c>
      <c r="G22" s="1">
        <v>9569</v>
      </c>
      <c r="H22" s="1">
        <v>9478</v>
      </c>
      <c r="I22" s="1">
        <v>8993</v>
      </c>
      <c r="J22">
        <f t="shared" si="0"/>
        <v>1789221</v>
      </c>
      <c r="K22" s="6">
        <f t="shared" si="1"/>
        <v>178.9221</v>
      </c>
      <c r="L22">
        <f t="shared" si="2"/>
        <v>1766358</v>
      </c>
      <c r="M22" s="6">
        <f t="shared" si="3"/>
        <v>176.63579999999999</v>
      </c>
      <c r="N22" s="5">
        <v>48.16</v>
      </c>
      <c r="O22" s="8">
        <f t="shared" si="4"/>
        <v>52.972774184966532</v>
      </c>
      <c r="P22" s="8">
        <f t="shared" si="5"/>
        <v>50.912668892715978</v>
      </c>
      <c r="Q22" s="1">
        <f t="shared" si="6"/>
        <v>-91</v>
      </c>
      <c r="R22" s="23">
        <f t="shared" si="7"/>
        <v>-9.5098756400877615E-3</v>
      </c>
      <c r="S22" s="1">
        <f t="shared" si="8"/>
        <v>-485</v>
      </c>
      <c r="T22" s="23">
        <f t="shared" si="9"/>
        <v>-5.1171133150453629E-2</v>
      </c>
      <c r="U22" s="24">
        <f>VLOOKUP(B22,県別JARL会員数!B$2:C$48,2,FALSE)</f>
        <v>1232</v>
      </c>
      <c r="V22" s="4">
        <f t="shared" si="10"/>
        <v>0.12998522895125553</v>
      </c>
      <c r="X22" t="s">
        <v>48</v>
      </c>
      <c r="Y22">
        <v>1913236</v>
      </c>
      <c r="AA22" t="s">
        <v>48</v>
      </c>
      <c r="AB22">
        <v>1900840</v>
      </c>
    </row>
    <row r="23" spans="1:28" x14ac:dyDescent="0.15">
      <c r="A23">
        <v>32</v>
      </c>
      <c r="B23" t="s">
        <v>53</v>
      </c>
      <c r="C23">
        <v>4</v>
      </c>
      <c r="D23" s="1">
        <v>3075</v>
      </c>
      <c r="E23" s="1">
        <v>2623</v>
      </c>
      <c r="F23" s="1">
        <v>2608</v>
      </c>
      <c r="G23" s="1">
        <v>2416</v>
      </c>
      <c r="H23" s="1">
        <v>2368</v>
      </c>
      <c r="I23" s="1">
        <v>2248</v>
      </c>
      <c r="J23">
        <f t="shared" si="0"/>
        <v>657842</v>
      </c>
      <c r="K23" s="6">
        <f t="shared" si="1"/>
        <v>65.784199999999998</v>
      </c>
      <c r="L23">
        <f t="shared" si="2"/>
        <v>649235</v>
      </c>
      <c r="M23" s="6">
        <f t="shared" si="3"/>
        <v>64.923500000000004</v>
      </c>
      <c r="N23" s="5">
        <v>43.19</v>
      </c>
      <c r="O23" s="8">
        <f t="shared" si="4"/>
        <v>35.996485478275936</v>
      </c>
      <c r="P23" s="8">
        <f t="shared" si="5"/>
        <v>34.625366777823125</v>
      </c>
      <c r="Q23" s="1">
        <f t="shared" si="6"/>
        <v>-48</v>
      </c>
      <c r="R23" s="23">
        <f t="shared" si="7"/>
        <v>-1.9867549668874163E-2</v>
      </c>
      <c r="S23" s="1">
        <f t="shared" si="8"/>
        <v>-120</v>
      </c>
      <c r="T23" s="23">
        <f t="shared" si="9"/>
        <v>-5.0675675675675658E-2</v>
      </c>
      <c r="U23" s="24">
        <f>VLOOKUP(B23,県別JARL会員数!B$2:C$48,2,FALSE)</f>
        <v>359</v>
      </c>
      <c r="V23" s="4">
        <f t="shared" si="10"/>
        <v>0.15160472972972974</v>
      </c>
      <c r="X23" t="s">
        <v>39</v>
      </c>
      <c r="Y23">
        <v>1908380</v>
      </c>
      <c r="AA23" t="s">
        <v>39</v>
      </c>
      <c r="AB23">
        <v>1895031</v>
      </c>
    </row>
    <row r="24" spans="1:28" x14ac:dyDescent="0.15">
      <c r="A24">
        <v>44</v>
      </c>
      <c r="B24" t="s">
        <v>26</v>
      </c>
      <c r="C24">
        <v>6</v>
      </c>
      <c r="D24" s="1">
        <v>5339</v>
      </c>
      <c r="E24" s="1">
        <v>5047</v>
      </c>
      <c r="F24" s="1">
        <v>4996</v>
      </c>
      <c r="G24" s="1">
        <v>4885</v>
      </c>
      <c r="H24" s="1">
        <v>4792</v>
      </c>
      <c r="I24" s="1">
        <v>4554</v>
      </c>
      <c r="J24">
        <f t="shared" si="0"/>
        <v>1106294</v>
      </c>
      <c r="K24" s="6">
        <f t="shared" si="1"/>
        <v>110.6294</v>
      </c>
      <c r="L24">
        <f t="shared" si="2"/>
        <v>1096235</v>
      </c>
      <c r="M24" s="6">
        <f t="shared" si="3"/>
        <v>109.62350000000001</v>
      </c>
      <c r="N24" s="5">
        <v>44.83</v>
      </c>
      <c r="O24" s="8">
        <f t="shared" si="4"/>
        <v>43.315791281521911</v>
      </c>
      <c r="P24" s="8">
        <f t="shared" si="5"/>
        <v>41.542187578393317</v>
      </c>
      <c r="Q24" s="1">
        <f t="shared" si="6"/>
        <v>-93</v>
      </c>
      <c r="R24" s="23">
        <f t="shared" si="7"/>
        <v>-1.9037871033776854E-2</v>
      </c>
      <c r="S24" s="1">
        <f t="shared" si="8"/>
        <v>-238</v>
      </c>
      <c r="T24" s="23">
        <f t="shared" si="9"/>
        <v>-4.9666110183639423E-2</v>
      </c>
      <c r="U24" s="24">
        <f>VLOOKUP(B24,県別JARL会員数!B$2:C$48,2,FALSE)</f>
        <v>485</v>
      </c>
      <c r="V24" s="4">
        <f t="shared" si="10"/>
        <v>0.10121035058430718</v>
      </c>
      <c r="X24" t="s">
        <v>50</v>
      </c>
      <c r="Y24">
        <v>1862012</v>
      </c>
      <c r="AA24" t="s">
        <v>50</v>
      </c>
      <c r="AB24">
        <v>1846525</v>
      </c>
    </row>
    <row r="25" spans="1:28" x14ac:dyDescent="0.15">
      <c r="A25">
        <v>35</v>
      </c>
      <c r="B25" t="s">
        <v>57</v>
      </c>
      <c r="C25">
        <v>4</v>
      </c>
      <c r="D25" s="1">
        <v>4849</v>
      </c>
      <c r="E25" s="1">
        <v>4417</v>
      </c>
      <c r="F25" s="1">
        <v>4364</v>
      </c>
      <c r="G25" s="1">
        <v>3988</v>
      </c>
      <c r="H25" s="1">
        <v>3874</v>
      </c>
      <c r="I25" s="1">
        <v>3683</v>
      </c>
      <c r="J25">
        <f t="shared" si="0"/>
        <v>1312950</v>
      </c>
      <c r="K25" s="6">
        <f t="shared" si="1"/>
        <v>131.29499999999999</v>
      </c>
      <c r="L25">
        <f t="shared" si="2"/>
        <v>1296593</v>
      </c>
      <c r="M25" s="6">
        <f t="shared" si="3"/>
        <v>129.6593</v>
      </c>
      <c r="N25" s="5">
        <v>33.630000000000003</v>
      </c>
      <c r="O25" s="8">
        <f t="shared" si="4"/>
        <v>29.506074107924906</v>
      </c>
      <c r="P25" s="8">
        <f t="shared" si="5"/>
        <v>28.405212738307242</v>
      </c>
      <c r="Q25" s="1">
        <f t="shared" si="6"/>
        <v>-114</v>
      </c>
      <c r="R25" s="23">
        <f t="shared" si="7"/>
        <v>-2.8585757271815448E-2</v>
      </c>
      <c r="S25" s="1">
        <f t="shared" si="8"/>
        <v>-191</v>
      </c>
      <c r="T25" s="23">
        <f t="shared" si="9"/>
        <v>-4.9303045947341251E-2</v>
      </c>
      <c r="U25" s="24">
        <f>VLOOKUP(B25,県別JARL会員数!B$2:C$48,2,FALSE)</f>
        <v>802</v>
      </c>
      <c r="V25" s="4">
        <f t="shared" si="10"/>
        <v>0.20702116675271037</v>
      </c>
      <c r="X25" t="s">
        <v>37</v>
      </c>
      <c r="Y25">
        <v>1789221</v>
      </c>
      <c r="AA25" t="s">
        <v>37</v>
      </c>
      <c r="AB25">
        <v>1766358</v>
      </c>
    </row>
    <row r="26" spans="1:28" x14ac:dyDescent="0.15">
      <c r="A26">
        <v>28</v>
      </c>
      <c r="B26" t="s">
        <v>29</v>
      </c>
      <c r="C26">
        <v>3</v>
      </c>
      <c r="D26" s="1">
        <v>14847</v>
      </c>
      <c r="E26" s="1">
        <v>13606</v>
      </c>
      <c r="F26" s="1">
        <v>13497</v>
      </c>
      <c r="G26" s="1">
        <v>13017</v>
      </c>
      <c r="H26" s="1">
        <v>12746</v>
      </c>
      <c r="I26" s="1">
        <v>12120</v>
      </c>
      <c r="J26">
        <f t="shared" si="0"/>
        <v>5403823</v>
      </c>
      <c r="K26" s="6">
        <f t="shared" si="1"/>
        <v>540.38229999999999</v>
      </c>
      <c r="L26">
        <f t="shared" si="2"/>
        <v>5369834</v>
      </c>
      <c r="M26" s="6">
        <f t="shared" si="3"/>
        <v>536.98339999999996</v>
      </c>
      <c r="N26" s="5">
        <v>26.6</v>
      </c>
      <c r="O26" s="8">
        <f t="shared" si="4"/>
        <v>23.587004977772217</v>
      </c>
      <c r="P26" s="8">
        <f t="shared" si="5"/>
        <v>22.57053011322138</v>
      </c>
      <c r="Q26" s="1">
        <f t="shared" si="6"/>
        <v>-271</v>
      </c>
      <c r="R26" s="23">
        <f t="shared" si="7"/>
        <v>-2.0818929092724869E-2</v>
      </c>
      <c r="S26" s="1">
        <f t="shared" si="8"/>
        <v>-626</v>
      </c>
      <c r="T26" s="23">
        <f t="shared" si="9"/>
        <v>-4.9113447356033291E-2</v>
      </c>
      <c r="U26" s="24">
        <f>VLOOKUP(B26,県別JARL会員数!B$2:C$48,2,FALSE)</f>
        <v>2326</v>
      </c>
      <c r="V26" s="4">
        <f t="shared" si="10"/>
        <v>0.18248862388200221</v>
      </c>
      <c r="X26" t="s">
        <v>44</v>
      </c>
      <c r="Y26">
        <v>1742703</v>
      </c>
      <c r="AA26" t="s">
        <v>44</v>
      </c>
      <c r="AB26">
        <v>1727503</v>
      </c>
    </row>
    <row r="27" spans="1:28" x14ac:dyDescent="0.15">
      <c r="A27">
        <v>46</v>
      </c>
      <c r="B27" t="s">
        <v>30</v>
      </c>
      <c r="C27">
        <v>6</v>
      </c>
      <c r="D27" s="1">
        <v>6836</v>
      </c>
      <c r="E27" s="1">
        <v>5835</v>
      </c>
      <c r="F27" s="1">
        <v>5754</v>
      </c>
      <c r="G27" s="1">
        <v>5304</v>
      </c>
      <c r="H27" s="1">
        <v>5135</v>
      </c>
      <c r="I27" s="1">
        <v>4883</v>
      </c>
      <c r="J27">
        <f t="shared" si="0"/>
        <v>1562310</v>
      </c>
      <c r="K27" s="6">
        <f t="shared" si="1"/>
        <v>156.23099999999999</v>
      </c>
      <c r="L27">
        <f t="shared" si="2"/>
        <v>1547710</v>
      </c>
      <c r="M27" s="6">
        <f t="shared" si="3"/>
        <v>154.77099999999999</v>
      </c>
      <c r="N27" s="5">
        <v>40.24</v>
      </c>
      <c r="O27" s="8">
        <f t="shared" si="4"/>
        <v>32.867996748404607</v>
      </c>
      <c r="P27" s="8">
        <f t="shared" si="5"/>
        <v>31.54983814797346</v>
      </c>
      <c r="Q27" s="1">
        <f t="shared" si="6"/>
        <v>-169</v>
      </c>
      <c r="R27" s="23">
        <f t="shared" si="7"/>
        <v>-3.1862745098039214E-2</v>
      </c>
      <c r="S27" s="1">
        <f t="shared" si="8"/>
        <v>-252</v>
      </c>
      <c r="T27" s="23">
        <f t="shared" si="9"/>
        <v>-4.9074975657254161E-2</v>
      </c>
      <c r="U27" s="24">
        <f>VLOOKUP(B27,県別JARL会員数!B$2:C$48,2,FALSE)</f>
        <v>599</v>
      </c>
      <c r="V27" s="4">
        <f t="shared" si="10"/>
        <v>0.11665043816942551</v>
      </c>
      <c r="X27" t="s">
        <v>49</v>
      </c>
      <c r="Y27">
        <v>1717766</v>
      </c>
      <c r="AA27" t="s">
        <v>49</v>
      </c>
      <c r="AB27">
        <v>1707747</v>
      </c>
    </row>
    <row r="28" spans="1:28" x14ac:dyDescent="0.15">
      <c r="A28">
        <v>33</v>
      </c>
      <c r="B28" t="s">
        <v>50</v>
      </c>
      <c r="C28">
        <v>4</v>
      </c>
      <c r="D28" s="1">
        <v>8665</v>
      </c>
      <c r="E28" s="1">
        <v>7505</v>
      </c>
      <c r="F28" s="1">
        <v>7446</v>
      </c>
      <c r="G28" s="1">
        <v>7014</v>
      </c>
      <c r="H28" s="1">
        <v>6854</v>
      </c>
      <c r="I28" s="1">
        <v>6518</v>
      </c>
      <c r="J28">
        <f t="shared" si="0"/>
        <v>1862012</v>
      </c>
      <c r="K28" s="6">
        <f t="shared" si="1"/>
        <v>186.2012</v>
      </c>
      <c r="L28">
        <f t="shared" si="2"/>
        <v>1846525</v>
      </c>
      <c r="M28" s="6">
        <f t="shared" si="3"/>
        <v>184.6525</v>
      </c>
      <c r="N28" s="5">
        <v>44.64</v>
      </c>
      <c r="O28" s="8">
        <f t="shared" si="4"/>
        <v>36.809644620979888</v>
      </c>
      <c r="P28" s="8">
        <f t="shared" si="5"/>
        <v>35.298736816452525</v>
      </c>
      <c r="Q28" s="1">
        <f t="shared" si="6"/>
        <v>-160</v>
      </c>
      <c r="R28" s="23">
        <f t="shared" si="7"/>
        <v>-2.2811519817507842E-2</v>
      </c>
      <c r="S28" s="1">
        <f t="shared" si="8"/>
        <v>-336</v>
      </c>
      <c r="T28" s="23">
        <f t="shared" si="9"/>
        <v>-4.9022468631456095E-2</v>
      </c>
      <c r="U28" s="24">
        <f>VLOOKUP(B28,県別JARL会員数!B$2:C$48,2,FALSE)</f>
        <v>1199</v>
      </c>
      <c r="V28" s="4">
        <f t="shared" si="10"/>
        <v>0.17493434490808288</v>
      </c>
      <c r="X28" t="s">
        <v>30</v>
      </c>
      <c r="Y28">
        <v>1562310</v>
      </c>
      <c r="AA28" t="s">
        <v>30</v>
      </c>
      <c r="AB28">
        <v>1547710</v>
      </c>
    </row>
    <row r="29" spans="1:28" x14ac:dyDescent="0.15">
      <c r="A29" s="28">
        <v>100</v>
      </c>
      <c r="B29" s="28" t="s">
        <v>58</v>
      </c>
      <c r="C29" s="28"/>
      <c r="D29" s="29"/>
      <c r="E29" s="29"/>
      <c r="F29" s="29"/>
      <c r="G29" s="29">
        <v>381151</v>
      </c>
      <c r="H29" s="29">
        <v>373832</v>
      </c>
      <c r="I29" s="29">
        <v>355750</v>
      </c>
      <c r="J29" s="28">
        <f>VLOOKUP(B29,X$5:Y$52,2,FALSE)</f>
        <v>124965946</v>
      </c>
      <c r="K29" s="30">
        <f t="shared" si="1"/>
        <v>12496.5946</v>
      </c>
      <c r="L29">
        <f>VLOOKUP(B29,AA$5:AB$52,2,FALSE)</f>
        <v>124394592</v>
      </c>
      <c r="M29" s="30">
        <f t="shared" si="3"/>
        <v>12439.459199999999</v>
      </c>
      <c r="N29" s="28"/>
      <c r="O29" s="31">
        <f t="shared" si="4"/>
        <v>29.914709724199582</v>
      </c>
      <c r="P29" s="8">
        <f t="shared" si="5"/>
        <v>28.598510134588491</v>
      </c>
      <c r="Q29" s="29">
        <f t="shared" si="6"/>
        <v>-7319</v>
      </c>
      <c r="R29" s="32">
        <f t="shared" si="7"/>
        <v>-1.9202363367799125E-2</v>
      </c>
      <c r="S29" s="29">
        <f t="shared" si="8"/>
        <v>-18082</v>
      </c>
      <c r="T29" s="32">
        <f t="shared" si="9"/>
        <v>-4.8369320978407404E-2</v>
      </c>
      <c r="U29" s="33">
        <f>VLOOKUP(B29,県別JARL会員数!B$2:C$49,2,FALSE)</f>
        <v>66058</v>
      </c>
      <c r="V29" s="34">
        <f t="shared" si="10"/>
        <v>0.17670504397697362</v>
      </c>
      <c r="X29" t="s">
        <v>41</v>
      </c>
      <c r="Y29">
        <v>1468634</v>
      </c>
      <c r="AA29" t="s">
        <v>41</v>
      </c>
      <c r="AB29">
        <v>1468375</v>
      </c>
    </row>
    <row r="30" spans="1:28" x14ac:dyDescent="0.15">
      <c r="A30">
        <v>37</v>
      </c>
      <c r="B30" t="s">
        <v>63</v>
      </c>
      <c r="C30">
        <v>5</v>
      </c>
      <c r="D30" s="1">
        <v>3276</v>
      </c>
      <c r="E30" s="1">
        <v>3038</v>
      </c>
      <c r="F30" s="1">
        <v>3004</v>
      </c>
      <c r="G30" s="1">
        <v>2859</v>
      </c>
      <c r="H30" s="1">
        <v>2804</v>
      </c>
      <c r="I30" s="1">
        <v>2672</v>
      </c>
      <c r="J30">
        <f t="shared" ref="J30:J52" si="11">VLOOKUP(B30,X$5:Y$51,2,FALSE)</f>
        <v>933758</v>
      </c>
      <c r="K30" s="6">
        <f t="shared" si="1"/>
        <v>93.375799999999998</v>
      </c>
      <c r="L30">
        <f t="shared" ref="L30:L52" si="12">VLOOKUP(B30,AA$5:AB$51,2,FALSE)</f>
        <v>925408</v>
      </c>
      <c r="M30" s="6">
        <f t="shared" si="3"/>
        <v>92.540800000000004</v>
      </c>
      <c r="N30" s="5">
        <v>33.020000000000003</v>
      </c>
      <c r="O30" s="8">
        <f t="shared" si="4"/>
        <v>30.029193859651002</v>
      </c>
      <c r="P30" s="8">
        <f t="shared" si="5"/>
        <v>28.873750821259378</v>
      </c>
      <c r="Q30" s="1">
        <f t="shared" si="6"/>
        <v>-55</v>
      </c>
      <c r="R30" s="23">
        <f t="shared" si="7"/>
        <v>-1.9237495627841938E-2</v>
      </c>
      <c r="S30" s="1">
        <f t="shared" si="8"/>
        <v>-132</v>
      </c>
      <c r="T30" s="23">
        <f t="shared" si="9"/>
        <v>-4.707560627674745E-2</v>
      </c>
      <c r="U30" s="24">
        <f>VLOOKUP(B30,県別JARL会員数!B$2:C$48,2,FALSE)</f>
        <v>557</v>
      </c>
      <c r="V30" s="4">
        <f t="shared" si="10"/>
        <v>0.19864479315263908</v>
      </c>
      <c r="X30" t="s">
        <v>56</v>
      </c>
      <c r="Y30">
        <v>1409388</v>
      </c>
      <c r="AA30" t="s">
        <v>56</v>
      </c>
      <c r="AB30">
        <v>1406103</v>
      </c>
    </row>
    <row r="31" spans="1:28" x14ac:dyDescent="0.15">
      <c r="A31">
        <v>10</v>
      </c>
      <c r="B31" t="s">
        <v>48</v>
      </c>
      <c r="C31">
        <v>1</v>
      </c>
      <c r="D31" s="1">
        <v>8381</v>
      </c>
      <c r="E31" s="1">
        <v>7636</v>
      </c>
      <c r="F31" s="1">
        <v>7553</v>
      </c>
      <c r="G31" s="1">
        <v>7071</v>
      </c>
      <c r="H31" s="1">
        <v>6874</v>
      </c>
      <c r="I31" s="1">
        <v>6551</v>
      </c>
      <c r="J31">
        <f t="shared" si="11"/>
        <v>1913236</v>
      </c>
      <c r="K31" s="6">
        <f t="shared" si="1"/>
        <v>191.3236</v>
      </c>
      <c r="L31">
        <f t="shared" si="12"/>
        <v>1900840</v>
      </c>
      <c r="M31" s="6">
        <f t="shared" si="3"/>
        <v>190.084</v>
      </c>
      <c r="N31" s="5">
        <v>41.88</v>
      </c>
      <c r="O31" s="8">
        <f t="shared" si="4"/>
        <v>35.928656997882122</v>
      </c>
      <c r="P31" s="8">
        <f t="shared" si="5"/>
        <v>34.463710780497046</v>
      </c>
      <c r="Q31" s="1">
        <f t="shared" si="6"/>
        <v>-197</v>
      </c>
      <c r="R31" s="23">
        <f t="shared" si="7"/>
        <v>-2.786027436006222E-2</v>
      </c>
      <c r="S31" s="1">
        <f t="shared" si="8"/>
        <v>-323</v>
      </c>
      <c r="T31" s="23">
        <f t="shared" si="9"/>
        <v>-4.6988652894966565E-2</v>
      </c>
      <c r="U31" s="24">
        <f>VLOOKUP(B31,県別JARL会員数!B$2:C$48,2,FALSE)</f>
        <v>1259</v>
      </c>
      <c r="V31" s="4">
        <f t="shared" si="10"/>
        <v>0.18315391329647948</v>
      </c>
      <c r="X31" t="s">
        <v>57</v>
      </c>
      <c r="Y31">
        <v>1312950</v>
      </c>
      <c r="AA31" t="s">
        <v>57</v>
      </c>
      <c r="AB31">
        <v>1296593</v>
      </c>
    </row>
    <row r="32" spans="1:28" x14ac:dyDescent="0.15">
      <c r="A32" s="7">
        <v>19</v>
      </c>
      <c r="B32" s="7" t="s">
        <v>28</v>
      </c>
      <c r="C32" s="7">
        <v>1</v>
      </c>
      <c r="D32" s="3">
        <v>4942</v>
      </c>
      <c r="E32" s="3">
        <v>4614</v>
      </c>
      <c r="F32" s="3">
        <v>4577</v>
      </c>
      <c r="G32" s="3">
        <v>4385</v>
      </c>
      <c r="H32" s="3">
        <v>4291</v>
      </c>
      <c r="I32" s="3">
        <v>4096</v>
      </c>
      <c r="J32" s="7">
        <f t="shared" si="11"/>
        <v>801620</v>
      </c>
      <c r="K32" s="10">
        <f t="shared" si="1"/>
        <v>80.162000000000006</v>
      </c>
      <c r="L32" s="7">
        <f t="shared" si="12"/>
        <v>795544</v>
      </c>
      <c r="M32" s="10">
        <f t="shared" si="3"/>
        <v>79.554400000000001</v>
      </c>
      <c r="N32" s="11">
        <v>57.67</v>
      </c>
      <c r="O32" s="35">
        <f t="shared" si="4"/>
        <v>53.529103565280302</v>
      </c>
      <c r="P32" s="35">
        <f t="shared" si="5"/>
        <v>51.486781372243392</v>
      </c>
      <c r="Q32" s="3">
        <f t="shared" si="6"/>
        <v>-94</v>
      </c>
      <c r="R32" s="36">
        <f t="shared" si="7"/>
        <v>-2.1436716077537055E-2</v>
      </c>
      <c r="S32" s="3">
        <f t="shared" si="8"/>
        <v>-195</v>
      </c>
      <c r="T32" s="36">
        <f t="shared" si="9"/>
        <v>-4.5443952458634307E-2</v>
      </c>
      <c r="U32" s="37">
        <f>VLOOKUP(B32,県別JARL会員数!B$2:C$48,2,FALSE)</f>
        <v>486</v>
      </c>
      <c r="V32" s="38">
        <f t="shared" si="10"/>
        <v>0.11326031228151946</v>
      </c>
      <c r="X32" t="s">
        <v>51</v>
      </c>
      <c r="Y32">
        <v>1306165</v>
      </c>
      <c r="AA32" t="s">
        <v>59</v>
      </c>
      <c r="AB32">
        <v>1295681</v>
      </c>
    </row>
    <row r="33" spans="1:28" x14ac:dyDescent="0.15">
      <c r="A33">
        <v>36</v>
      </c>
      <c r="B33" t="s">
        <v>20</v>
      </c>
      <c r="C33">
        <v>5</v>
      </c>
      <c r="D33" s="1">
        <v>4109</v>
      </c>
      <c r="E33" s="1">
        <v>4621</v>
      </c>
      <c r="F33" s="1">
        <v>4581</v>
      </c>
      <c r="G33" s="1">
        <v>4423</v>
      </c>
      <c r="H33" s="1">
        <v>4382</v>
      </c>
      <c r="I33" s="1">
        <v>4186</v>
      </c>
      <c r="J33">
        <f t="shared" si="11"/>
        <v>703745</v>
      </c>
      <c r="K33" s="6">
        <f t="shared" si="1"/>
        <v>70.374499999999998</v>
      </c>
      <c r="L33">
        <f t="shared" si="12"/>
        <v>694841</v>
      </c>
      <c r="M33" s="6">
        <f t="shared" si="3"/>
        <v>69.484099999999998</v>
      </c>
      <c r="N33" s="5">
        <v>52.68</v>
      </c>
      <c r="O33" s="8">
        <f t="shared" si="4"/>
        <v>62.266872233550508</v>
      </c>
      <c r="P33" s="8">
        <f t="shared" si="5"/>
        <v>60.243998267229486</v>
      </c>
      <c r="Q33" s="1">
        <f t="shared" si="6"/>
        <v>-41</v>
      </c>
      <c r="R33" s="23">
        <f t="shared" si="7"/>
        <v>-9.2697264300248827E-3</v>
      </c>
      <c r="S33" s="1">
        <f t="shared" si="8"/>
        <v>-196</v>
      </c>
      <c r="T33" s="23">
        <f t="shared" si="9"/>
        <v>-4.4728434504792358E-2</v>
      </c>
      <c r="U33" s="24">
        <f>VLOOKUP(B33,県別JARL会員数!B$2:C$48,2,FALSE)</f>
        <v>413</v>
      </c>
      <c r="V33" s="4">
        <f t="shared" si="10"/>
        <v>9.4249201277955275E-2</v>
      </c>
      <c r="X33" t="s">
        <v>59</v>
      </c>
      <c r="Y33">
        <v>1305981</v>
      </c>
      <c r="AA33" t="s">
        <v>51</v>
      </c>
      <c r="AB33">
        <v>1291198</v>
      </c>
    </row>
    <row r="34" spans="1:28" x14ac:dyDescent="0.15">
      <c r="A34">
        <v>12</v>
      </c>
      <c r="B34" t="s">
        <v>27</v>
      </c>
      <c r="C34">
        <v>1</v>
      </c>
      <c r="D34" s="1">
        <v>16140</v>
      </c>
      <c r="E34" s="1">
        <v>15680</v>
      </c>
      <c r="F34" s="1">
        <v>15621</v>
      </c>
      <c r="G34" s="1">
        <v>15063</v>
      </c>
      <c r="H34" s="1">
        <v>14855</v>
      </c>
      <c r="I34" s="1">
        <v>14194</v>
      </c>
      <c r="J34">
        <f t="shared" si="11"/>
        <v>6275278</v>
      </c>
      <c r="K34" s="6">
        <f t="shared" si="1"/>
        <v>627.52779999999996</v>
      </c>
      <c r="L34">
        <f t="shared" si="12"/>
        <v>6273530</v>
      </c>
      <c r="M34" s="6">
        <f t="shared" si="3"/>
        <v>627.35299999999995</v>
      </c>
      <c r="N34" s="5">
        <v>25.97</v>
      </c>
      <c r="O34" s="8">
        <f t="shared" si="4"/>
        <v>23.672258025859573</v>
      </c>
      <c r="P34" s="8">
        <f t="shared" si="5"/>
        <v>22.625220569599573</v>
      </c>
      <c r="Q34" s="1">
        <f t="shared" si="6"/>
        <v>-208</v>
      </c>
      <c r="R34" s="23">
        <f t="shared" si="7"/>
        <v>-1.3808670251609922E-2</v>
      </c>
      <c r="S34" s="1">
        <f t="shared" si="8"/>
        <v>-661</v>
      </c>
      <c r="T34" s="23">
        <f t="shared" si="9"/>
        <v>-4.4496802423426463E-2</v>
      </c>
      <c r="U34" s="24">
        <f>VLOOKUP(B34,県別JARL会員数!B$2:C$48,2,FALSE)</f>
        <v>3347</v>
      </c>
      <c r="V34" s="4">
        <f t="shared" si="10"/>
        <v>0.22531134298216088</v>
      </c>
      <c r="X34" t="s">
        <v>61</v>
      </c>
      <c r="Y34">
        <v>1282571</v>
      </c>
      <c r="AA34" t="s">
        <v>61</v>
      </c>
      <c r="AB34">
        <v>1266334</v>
      </c>
    </row>
    <row r="35" spans="1:28" x14ac:dyDescent="0.15">
      <c r="A35">
        <v>11</v>
      </c>
      <c r="B35" t="s">
        <v>25</v>
      </c>
      <c r="C35">
        <v>1</v>
      </c>
      <c r="D35" s="1">
        <v>19023</v>
      </c>
      <c r="E35" s="1">
        <v>18381</v>
      </c>
      <c r="F35" s="1">
        <v>18213</v>
      </c>
      <c r="G35" s="1">
        <v>17470</v>
      </c>
      <c r="H35" s="1">
        <v>17266</v>
      </c>
      <c r="I35" s="1">
        <v>16556</v>
      </c>
      <c r="J35">
        <f t="shared" si="11"/>
        <v>7337173</v>
      </c>
      <c r="K35" s="6">
        <f t="shared" si="1"/>
        <v>733.71730000000002</v>
      </c>
      <c r="L35">
        <f t="shared" si="12"/>
        <v>7331296</v>
      </c>
      <c r="M35" s="6">
        <f t="shared" si="3"/>
        <v>733.12959999999998</v>
      </c>
      <c r="N35" s="5">
        <v>26.4</v>
      </c>
      <c r="O35" s="8">
        <f t="shared" si="4"/>
        <v>23.532224195885799</v>
      </c>
      <c r="P35" s="8">
        <f t="shared" si="5"/>
        <v>22.582637503655562</v>
      </c>
      <c r="Q35" s="1">
        <f t="shared" si="6"/>
        <v>-204</v>
      </c>
      <c r="R35" s="23">
        <f t="shared" si="7"/>
        <v>-1.1677160847166523E-2</v>
      </c>
      <c r="S35" s="1">
        <f t="shared" si="8"/>
        <v>-710</v>
      </c>
      <c r="T35" s="23">
        <f t="shared" si="9"/>
        <v>-4.1121278813853857E-2</v>
      </c>
      <c r="U35" s="24">
        <f>VLOOKUP(B35,県別JARL会員数!B$2:C$48,2,FALSE)</f>
        <v>4192</v>
      </c>
      <c r="V35" s="4">
        <f t="shared" si="10"/>
        <v>0.24278929688404957</v>
      </c>
      <c r="X35" t="s">
        <v>22</v>
      </c>
      <c r="Y35">
        <v>1204372</v>
      </c>
      <c r="AA35" t="s">
        <v>22</v>
      </c>
      <c r="AB35">
        <v>1184531</v>
      </c>
    </row>
    <row r="36" spans="1:28" x14ac:dyDescent="0.15">
      <c r="A36">
        <v>21</v>
      </c>
      <c r="B36" t="s">
        <v>47</v>
      </c>
      <c r="C36">
        <v>2</v>
      </c>
      <c r="D36" s="1">
        <v>8807</v>
      </c>
      <c r="E36" s="1">
        <v>7819</v>
      </c>
      <c r="F36" s="1">
        <v>7720</v>
      </c>
      <c r="G36" s="1">
        <v>7336</v>
      </c>
      <c r="H36" s="1">
        <v>7299</v>
      </c>
      <c r="I36" s="1">
        <v>7000</v>
      </c>
      <c r="J36">
        <f t="shared" si="11"/>
        <v>1945350</v>
      </c>
      <c r="K36" s="6">
        <f t="shared" si="1"/>
        <v>194.535</v>
      </c>
      <c r="L36">
        <f t="shared" si="12"/>
        <v>1929669</v>
      </c>
      <c r="M36" s="6">
        <f t="shared" si="3"/>
        <v>192.96690000000001</v>
      </c>
      <c r="N36" s="5">
        <v>42.53</v>
      </c>
      <c r="O36" s="8">
        <f t="shared" si="4"/>
        <v>37.520240573675686</v>
      </c>
      <c r="P36" s="8">
        <f t="shared" si="5"/>
        <v>36.275651420010377</v>
      </c>
      <c r="Q36" s="1">
        <f t="shared" si="6"/>
        <v>-37</v>
      </c>
      <c r="R36" s="23">
        <f t="shared" si="7"/>
        <v>-5.0436205016357594E-3</v>
      </c>
      <c r="S36" s="1">
        <f t="shared" si="8"/>
        <v>-299</v>
      </c>
      <c r="T36" s="23">
        <f t="shared" si="9"/>
        <v>-4.0964515687080372E-2</v>
      </c>
      <c r="U36" s="24">
        <f>VLOOKUP(B36,県別JARL会員数!B$2:C$48,2,FALSE)</f>
        <v>1075</v>
      </c>
      <c r="V36" s="4">
        <f t="shared" si="10"/>
        <v>0.14728044937662693</v>
      </c>
      <c r="X36" t="s">
        <v>35</v>
      </c>
      <c r="Y36">
        <v>1180512</v>
      </c>
      <c r="AA36" t="s">
        <v>35</v>
      </c>
      <c r="AB36">
        <v>1163024</v>
      </c>
    </row>
    <row r="37" spans="1:28" x14ac:dyDescent="0.15">
      <c r="A37">
        <v>42</v>
      </c>
      <c r="B37" t="s">
        <v>61</v>
      </c>
      <c r="C37">
        <v>6</v>
      </c>
      <c r="D37" s="1">
        <v>3370</v>
      </c>
      <c r="E37" s="1">
        <v>2912</v>
      </c>
      <c r="F37" s="1">
        <v>2895</v>
      </c>
      <c r="G37" s="1">
        <v>2699</v>
      </c>
      <c r="H37" s="1">
        <v>2685</v>
      </c>
      <c r="I37" s="1">
        <v>2580</v>
      </c>
      <c r="J37">
        <f t="shared" si="11"/>
        <v>1282571</v>
      </c>
      <c r="K37" s="6">
        <f t="shared" si="1"/>
        <v>128.25710000000001</v>
      </c>
      <c r="L37">
        <f t="shared" si="12"/>
        <v>1266334</v>
      </c>
      <c r="M37" s="6">
        <f t="shared" si="3"/>
        <v>126.63339999999999</v>
      </c>
      <c r="N37" s="5">
        <v>23.78</v>
      </c>
      <c r="O37" s="8">
        <f t="shared" si="4"/>
        <v>20.934513566890253</v>
      </c>
      <c r="P37" s="8">
        <f t="shared" si="5"/>
        <v>20.373771848501264</v>
      </c>
      <c r="Q37" s="1">
        <f t="shared" si="6"/>
        <v>-14</v>
      </c>
      <c r="R37" s="23">
        <f t="shared" si="7"/>
        <v>-5.1871063356798697E-3</v>
      </c>
      <c r="S37" s="1">
        <f t="shared" si="8"/>
        <v>-105</v>
      </c>
      <c r="T37" s="23">
        <f t="shared" si="9"/>
        <v>-3.9106145251396662E-2</v>
      </c>
      <c r="U37" s="24">
        <f>VLOOKUP(B37,県別JARL会員数!B$2:C$48,2,FALSE)</f>
        <v>488</v>
      </c>
      <c r="V37" s="4">
        <f t="shared" si="10"/>
        <v>0.18175046554934823</v>
      </c>
      <c r="X37" t="s">
        <v>60</v>
      </c>
      <c r="Y37">
        <v>1117827</v>
      </c>
      <c r="AA37" t="s">
        <v>60</v>
      </c>
      <c r="AB37">
        <v>1109574</v>
      </c>
    </row>
    <row r="38" spans="1:28" x14ac:dyDescent="0.15">
      <c r="A38">
        <v>2</v>
      </c>
      <c r="B38" t="s">
        <v>22</v>
      </c>
      <c r="C38">
        <v>7</v>
      </c>
      <c r="D38" s="1">
        <v>6148</v>
      </c>
      <c r="E38" s="1">
        <v>5643</v>
      </c>
      <c r="F38" s="1">
        <v>5608</v>
      </c>
      <c r="G38" s="1">
        <v>5182</v>
      </c>
      <c r="H38" s="1">
        <v>5080</v>
      </c>
      <c r="I38" s="1">
        <v>4882</v>
      </c>
      <c r="J38">
        <f t="shared" si="11"/>
        <v>1204372</v>
      </c>
      <c r="K38" s="6">
        <f t="shared" si="1"/>
        <v>120.4372</v>
      </c>
      <c r="L38">
        <f t="shared" si="12"/>
        <v>1184531</v>
      </c>
      <c r="M38" s="6">
        <f t="shared" si="3"/>
        <v>118.45310000000001</v>
      </c>
      <c r="N38" s="5">
        <v>45.11</v>
      </c>
      <c r="O38" s="8">
        <f t="shared" si="4"/>
        <v>42.179658776524192</v>
      </c>
      <c r="P38" s="8">
        <f t="shared" si="5"/>
        <v>41.214624184592886</v>
      </c>
      <c r="Q38" s="1">
        <f t="shared" si="6"/>
        <v>-102</v>
      </c>
      <c r="R38" s="23">
        <f t="shared" si="7"/>
        <v>-1.9683519876495525E-2</v>
      </c>
      <c r="S38" s="1">
        <f t="shared" si="8"/>
        <v>-198</v>
      </c>
      <c r="T38" s="23">
        <f t="shared" si="9"/>
        <v>-3.8976377952755881E-2</v>
      </c>
      <c r="U38" s="24">
        <f>VLOOKUP(B38,県別JARL会員数!B$2:C$48,2,FALSE)</f>
        <v>484</v>
      </c>
      <c r="V38" s="4">
        <f t="shared" si="10"/>
        <v>9.5275590551181108E-2</v>
      </c>
      <c r="X38" t="s">
        <v>26</v>
      </c>
      <c r="Y38">
        <v>1106294</v>
      </c>
      <c r="AA38" t="s">
        <v>26</v>
      </c>
      <c r="AB38">
        <v>1096235</v>
      </c>
    </row>
    <row r="39" spans="1:28" x14ac:dyDescent="0.15">
      <c r="A39">
        <v>9</v>
      </c>
      <c r="B39" t="s">
        <v>39</v>
      </c>
      <c r="C39">
        <v>1</v>
      </c>
      <c r="D39" s="1">
        <v>8565</v>
      </c>
      <c r="E39" s="1">
        <v>8081</v>
      </c>
      <c r="F39" s="1">
        <v>8008</v>
      </c>
      <c r="G39" s="1">
        <v>7619</v>
      </c>
      <c r="H39" s="1">
        <v>7510</v>
      </c>
      <c r="I39" s="1">
        <v>7221</v>
      </c>
      <c r="J39">
        <f t="shared" si="11"/>
        <v>1908380</v>
      </c>
      <c r="K39" s="6">
        <f t="shared" si="1"/>
        <v>190.83799999999999</v>
      </c>
      <c r="L39">
        <f t="shared" si="12"/>
        <v>1895031</v>
      </c>
      <c r="M39" s="6">
        <f t="shared" si="3"/>
        <v>189.50309999999999</v>
      </c>
      <c r="N39" s="5">
        <v>42.83</v>
      </c>
      <c r="O39" s="8">
        <f t="shared" si="4"/>
        <v>39.352749452415139</v>
      </c>
      <c r="P39" s="8">
        <f t="shared" si="5"/>
        <v>38.104917544884493</v>
      </c>
      <c r="Q39" s="1">
        <f t="shared" si="6"/>
        <v>-109</v>
      </c>
      <c r="R39" s="23">
        <f t="shared" si="7"/>
        <v>-1.4306339414621339E-2</v>
      </c>
      <c r="S39" s="1">
        <f t="shared" si="8"/>
        <v>-289</v>
      </c>
      <c r="T39" s="23">
        <f t="shared" si="9"/>
        <v>-3.8482023968042567E-2</v>
      </c>
      <c r="U39" s="24">
        <f>VLOOKUP(B39,県別JARL会員数!B$2:C$48,2,FALSE)</f>
        <v>1025</v>
      </c>
      <c r="V39" s="4">
        <f t="shared" si="10"/>
        <v>0.13648468708388814</v>
      </c>
      <c r="X39" t="s">
        <v>24</v>
      </c>
      <c r="Y39">
        <v>1051771</v>
      </c>
      <c r="AA39" t="s">
        <v>24</v>
      </c>
      <c r="AB39">
        <v>1041150</v>
      </c>
    </row>
    <row r="40" spans="1:28" x14ac:dyDescent="0.15">
      <c r="A40">
        <v>27</v>
      </c>
      <c r="B40" t="s">
        <v>21</v>
      </c>
      <c r="C40">
        <v>3</v>
      </c>
      <c r="D40" s="1">
        <v>15722</v>
      </c>
      <c r="E40" s="1">
        <v>15038</v>
      </c>
      <c r="F40" s="1">
        <v>15009</v>
      </c>
      <c r="G40" s="1">
        <v>14344</v>
      </c>
      <c r="H40" s="1">
        <v>14189</v>
      </c>
      <c r="I40" s="1">
        <v>13653</v>
      </c>
      <c r="J40">
        <f t="shared" si="11"/>
        <v>8787414</v>
      </c>
      <c r="K40" s="6">
        <f t="shared" si="1"/>
        <v>878.7414</v>
      </c>
      <c r="L40">
        <f t="shared" si="12"/>
        <v>8774574</v>
      </c>
      <c r="M40" s="6">
        <f t="shared" si="3"/>
        <v>877.45740000000001</v>
      </c>
      <c r="N40" s="5">
        <v>17.739999999999998</v>
      </c>
      <c r="O40" s="8">
        <f t="shared" si="4"/>
        <v>16.146957455287755</v>
      </c>
      <c r="P40" s="8">
        <f t="shared" si="5"/>
        <v>15.559729737306904</v>
      </c>
      <c r="Q40" s="1">
        <f t="shared" si="6"/>
        <v>-155</v>
      </c>
      <c r="R40" s="23">
        <f t="shared" si="7"/>
        <v>-1.0805911879531505E-2</v>
      </c>
      <c r="S40" s="1">
        <f t="shared" si="8"/>
        <v>-536</v>
      </c>
      <c r="T40" s="23">
        <f t="shared" si="9"/>
        <v>-3.7775741771795102E-2</v>
      </c>
      <c r="U40" s="24">
        <f>VLOOKUP(B40,県別JARL会員数!B$2:C$48,2,FALSE)</f>
        <v>3212</v>
      </c>
      <c r="V40" s="4">
        <f t="shared" si="10"/>
        <v>0.22637254211008528</v>
      </c>
      <c r="X40" t="s">
        <v>46</v>
      </c>
      <c r="Y40">
        <v>1040971</v>
      </c>
      <c r="AA40" t="s">
        <v>46</v>
      </c>
      <c r="AB40">
        <v>1026228</v>
      </c>
    </row>
    <row r="41" spans="1:28" x14ac:dyDescent="0.15">
      <c r="A41">
        <v>14</v>
      </c>
      <c r="B41" t="s">
        <v>19</v>
      </c>
      <c r="C41">
        <v>1</v>
      </c>
      <c r="D41" s="1">
        <v>26518</v>
      </c>
      <c r="E41" s="1">
        <v>24891</v>
      </c>
      <c r="F41" s="1">
        <v>24709</v>
      </c>
      <c r="G41" s="1">
        <v>23914</v>
      </c>
      <c r="H41" s="1">
        <v>23507</v>
      </c>
      <c r="I41" s="1">
        <v>22651</v>
      </c>
      <c r="J41">
        <f t="shared" si="11"/>
        <v>9232794</v>
      </c>
      <c r="K41" s="6">
        <f t="shared" si="1"/>
        <v>923.27940000000001</v>
      </c>
      <c r="L41">
        <f t="shared" si="12"/>
        <v>9229713</v>
      </c>
      <c r="M41" s="6">
        <f t="shared" si="3"/>
        <v>922.97130000000004</v>
      </c>
      <c r="N41" s="5">
        <v>29.28</v>
      </c>
      <c r="O41" s="8">
        <f t="shared" si="4"/>
        <v>25.460331942854999</v>
      </c>
      <c r="P41" s="8">
        <f t="shared" si="5"/>
        <v>24.541391482053665</v>
      </c>
      <c r="Q41" s="1">
        <f t="shared" si="6"/>
        <v>-407</v>
      </c>
      <c r="R41" s="23">
        <f t="shared" si="7"/>
        <v>-1.7019319227230878E-2</v>
      </c>
      <c r="S41" s="1">
        <f t="shared" si="8"/>
        <v>-856</v>
      </c>
      <c r="T41" s="23">
        <f t="shared" si="9"/>
        <v>-3.6414684987450596E-2</v>
      </c>
      <c r="U41" s="24">
        <f>VLOOKUP(B41,県別JARL会員数!B$2:C$48,2,FALSE)</f>
        <v>6050</v>
      </c>
      <c r="V41" s="4">
        <f t="shared" si="10"/>
        <v>0.25737014506317268</v>
      </c>
      <c r="X41" t="s">
        <v>62</v>
      </c>
      <c r="Y41">
        <v>1016323</v>
      </c>
      <c r="AA41" t="s">
        <v>62</v>
      </c>
      <c r="AB41">
        <v>1006367</v>
      </c>
    </row>
    <row r="42" spans="1:28" x14ac:dyDescent="0.15">
      <c r="A42">
        <v>47</v>
      </c>
      <c r="B42" t="s">
        <v>41</v>
      </c>
      <c r="C42">
        <v>6</v>
      </c>
      <c r="D42" s="1">
        <v>2483</v>
      </c>
      <c r="E42" s="1">
        <v>2323</v>
      </c>
      <c r="F42" s="1">
        <v>2304</v>
      </c>
      <c r="G42" s="1">
        <v>2192</v>
      </c>
      <c r="H42" s="1">
        <v>2162</v>
      </c>
      <c r="I42" s="1">
        <v>2087</v>
      </c>
      <c r="J42">
        <f t="shared" si="11"/>
        <v>1468634</v>
      </c>
      <c r="K42" s="6">
        <f t="shared" si="1"/>
        <v>146.86340000000001</v>
      </c>
      <c r="L42">
        <f t="shared" si="12"/>
        <v>1468375</v>
      </c>
      <c r="M42" s="6">
        <f t="shared" si="3"/>
        <v>146.83750000000001</v>
      </c>
      <c r="N42" s="5">
        <v>17.72</v>
      </c>
      <c r="O42" s="8">
        <f t="shared" si="4"/>
        <v>14.721162658633803</v>
      </c>
      <c r="P42" s="8">
        <f t="shared" si="5"/>
        <v>14.212990550778922</v>
      </c>
      <c r="Q42" s="1">
        <f t="shared" si="6"/>
        <v>-30</v>
      </c>
      <c r="R42" s="23">
        <f t="shared" si="7"/>
        <v>-1.3686131386861367E-2</v>
      </c>
      <c r="S42" s="1">
        <f t="shared" si="8"/>
        <v>-75</v>
      </c>
      <c r="T42" s="23">
        <f t="shared" si="9"/>
        <v>-3.4690101757631875E-2</v>
      </c>
      <c r="U42" s="24">
        <f>VLOOKUP(B42,県別JARL会員数!B$2:C$48,2,FALSE)</f>
        <v>296</v>
      </c>
      <c r="V42" s="4">
        <f t="shared" si="10"/>
        <v>0.13691026827012026</v>
      </c>
      <c r="X42" t="s">
        <v>63</v>
      </c>
      <c r="Y42">
        <v>933758</v>
      </c>
      <c r="AA42" t="s">
        <v>63</v>
      </c>
      <c r="AB42">
        <v>925408</v>
      </c>
    </row>
    <row r="43" spans="1:28" x14ac:dyDescent="0.15">
      <c r="A43">
        <v>13</v>
      </c>
      <c r="B43" t="s">
        <v>17</v>
      </c>
      <c r="C43">
        <v>1</v>
      </c>
      <c r="D43" s="1">
        <v>27893</v>
      </c>
      <c r="E43" s="1">
        <v>27450</v>
      </c>
      <c r="F43" s="1">
        <v>27342</v>
      </c>
      <c r="G43" s="1">
        <v>26637</v>
      </c>
      <c r="H43" s="1">
        <v>26484</v>
      </c>
      <c r="I43" s="1">
        <v>25599</v>
      </c>
      <c r="J43">
        <f t="shared" si="11"/>
        <v>14040732</v>
      </c>
      <c r="K43" s="6">
        <f t="shared" si="1"/>
        <v>1404.0732</v>
      </c>
      <c r="L43">
        <f t="shared" si="12"/>
        <v>14099993</v>
      </c>
      <c r="M43" s="6">
        <f t="shared" si="3"/>
        <v>1409.9992999999999</v>
      </c>
      <c r="N43" s="5">
        <v>21.14</v>
      </c>
      <c r="O43" s="8">
        <f t="shared" si="4"/>
        <v>18.862264446041703</v>
      </c>
      <c r="P43" s="8">
        <f t="shared" si="5"/>
        <v>18.155328162219657</v>
      </c>
      <c r="Q43" s="1">
        <f t="shared" si="6"/>
        <v>-153</v>
      </c>
      <c r="R43" s="23">
        <f t="shared" si="7"/>
        <v>-5.7438900777114776E-3</v>
      </c>
      <c r="S43" s="1">
        <f t="shared" si="8"/>
        <v>-885</v>
      </c>
      <c r="T43" s="23">
        <f t="shared" si="9"/>
        <v>-3.3416402356139518E-2</v>
      </c>
      <c r="U43" s="24">
        <f>VLOOKUP(B43,県別JARL会員数!B$2:C$48,2,FALSE)</f>
        <v>7151</v>
      </c>
      <c r="V43" s="4">
        <f t="shared" si="10"/>
        <v>0.27001208276695365</v>
      </c>
      <c r="X43" t="s">
        <v>33</v>
      </c>
      <c r="Y43">
        <v>929937</v>
      </c>
      <c r="AA43" t="s">
        <v>33</v>
      </c>
      <c r="AB43">
        <v>913556</v>
      </c>
    </row>
    <row r="44" spans="1:28" x14ac:dyDescent="0.15">
      <c r="A44">
        <v>29</v>
      </c>
      <c r="B44" t="s">
        <v>59</v>
      </c>
      <c r="C44">
        <v>3</v>
      </c>
      <c r="D44" s="1">
        <v>4079</v>
      </c>
      <c r="E44" s="1">
        <v>3786</v>
      </c>
      <c r="F44" s="1">
        <v>3760</v>
      </c>
      <c r="G44" s="1">
        <v>3576</v>
      </c>
      <c r="H44" s="1">
        <v>3537</v>
      </c>
      <c r="I44" s="1">
        <v>3419</v>
      </c>
      <c r="J44">
        <f t="shared" si="11"/>
        <v>1305981</v>
      </c>
      <c r="K44" s="6">
        <f t="shared" si="1"/>
        <v>130.59809999999999</v>
      </c>
      <c r="L44">
        <f t="shared" si="12"/>
        <v>1295681</v>
      </c>
      <c r="M44" s="6">
        <f t="shared" si="3"/>
        <v>129.56809999999999</v>
      </c>
      <c r="N44" s="5">
        <v>29.22</v>
      </c>
      <c r="O44" s="8">
        <f t="shared" si="4"/>
        <v>27.083089263932631</v>
      </c>
      <c r="P44" s="8">
        <f t="shared" si="5"/>
        <v>26.387667952219722</v>
      </c>
      <c r="Q44" s="1">
        <f t="shared" si="6"/>
        <v>-39</v>
      </c>
      <c r="R44" s="23">
        <f t="shared" si="7"/>
        <v>-1.0906040268456429E-2</v>
      </c>
      <c r="S44" s="1">
        <f t="shared" si="8"/>
        <v>-118</v>
      </c>
      <c r="T44" s="23">
        <f t="shared" si="9"/>
        <v>-3.3361605880689815E-2</v>
      </c>
      <c r="U44" s="24">
        <f>VLOOKUP(B44,県別JARL会員数!B$2:C$48,2,FALSE)</f>
        <v>781</v>
      </c>
      <c r="V44" s="4">
        <f t="shared" si="10"/>
        <v>0.22080859485439638</v>
      </c>
      <c r="X44" t="s">
        <v>55</v>
      </c>
      <c r="Y44">
        <v>903172</v>
      </c>
      <c r="AA44" t="s">
        <v>55</v>
      </c>
      <c r="AB44">
        <v>891620</v>
      </c>
    </row>
    <row r="45" spans="1:28" x14ac:dyDescent="0.15">
      <c r="A45">
        <v>34</v>
      </c>
      <c r="B45" t="s">
        <v>38</v>
      </c>
      <c r="C45">
        <v>4</v>
      </c>
      <c r="D45" s="1">
        <v>9310</v>
      </c>
      <c r="E45" s="1">
        <v>8021</v>
      </c>
      <c r="F45" s="1">
        <v>7963</v>
      </c>
      <c r="G45" s="1">
        <v>7501</v>
      </c>
      <c r="H45" s="1">
        <v>7425</v>
      </c>
      <c r="I45" s="1">
        <v>7185</v>
      </c>
      <c r="J45">
        <f t="shared" si="11"/>
        <v>2759702</v>
      </c>
      <c r="K45" s="6">
        <f t="shared" si="1"/>
        <v>275.97019999999998</v>
      </c>
      <c r="L45">
        <f t="shared" si="12"/>
        <v>2739446</v>
      </c>
      <c r="M45" s="6">
        <f t="shared" si="3"/>
        <v>273.94459999999998</v>
      </c>
      <c r="N45" s="5">
        <v>32.61</v>
      </c>
      <c r="O45" s="8">
        <f t="shared" si="4"/>
        <v>26.905078881705347</v>
      </c>
      <c r="P45" s="8">
        <f t="shared" si="5"/>
        <v>26.227930756802653</v>
      </c>
      <c r="Q45" s="1">
        <f t="shared" si="6"/>
        <v>-76</v>
      </c>
      <c r="R45" s="23">
        <f t="shared" si="7"/>
        <v>-1.0131982402346362E-2</v>
      </c>
      <c r="S45" s="1">
        <f t="shared" si="8"/>
        <v>-240</v>
      </c>
      <c r="T45" s="23">
        <f t="shared" si="9"/>
        <v>-3.2323232323232309E-2</v>
      </c>
      <c r="U45" s="24">
        <f>VLOOKUP(B45,県別JARL会員数!B$2:C$48,2,FALSE)</f>
        <v>1390</v>
      </c>
      <c r="V45" s="4">
        <f t="shared" si="10"/>
        <v>0.18720538720538721</v>
      </c>
      <c r="X45" t="s">
        <v>28</v>
      </c>
      <c r="Y45">
        <v>801620</v>
      </c>
      <c r="AA45" t="s">
        <v>28</v>
      </c>
      <c r="AB45">
        <v>795544</v>
      </c>
    </row>
    <row r="46" spans="1:28" x14ac:dyDescent="0.15">
      <c r="A46">
        <v>5</v>
      </c>
      <c r="B46" t="s">
        <v>33</v>
      </c>
      <c r="C46">
        <v>7</v>
      </c>
      <c r="D46" s="1">
        <v>5080</v>
      </c>
      <c r="E46" s="1">
        <v>4781</v>
      </c>
      <c r="F46" s="1">
        <v>4714</v>
      </c>
      <c r="G46" s="1">
        <v>4444</v>
      </c>
      <c r="H46" s="1">
        <v>4346</v>
      </c>
      <c r="I46" s="1">
        <v>4207</v>
      </c>
      <c r="J46">
        <f t="shared" si="11"/>
        <v>929937</v>
      </c>
      <c r="K46" s="6">
        <f t="shared" si="1"/>
        <v>92.993700000000004</v>
      </c>
      <c r="L46">
        <f t="shared" si="12"/>
        <v>913556</v>
      </c>
      <c r="M46" s="6">
        <f t="shared" si="3"/>
        <v>91.355599999999995</v>
      </c>
      <c r="N46" s="5">
        <v>47.26</v>
      </c>
      <c r="O46" s="8">
        <f t="shared" si="4"/>
        <v>46.734348670931467</v>
      </c>
      <c r="P46" s="8">
        <f t="shared" si="5"/>
        <v>46.050816808165017</v>
      </c>
      <c r="Q46" s="1">
        <f t="shared" si="6"/>
        <v>-98</v>
      </c>
      <c r="R46" s="23">
        <f t="shared" si="7"/>
        <v>-2.2052205220522092E-2</v>
      </c>
      <c r="S46" s="1">
        <f t="shared" si="8"/>
        <v>-139</v>
      </c>
      <c r="T46" s="23">
        <f t="shared" si="9"/>
        <v>-3.1983433041877563E-2</v>
      </c>
      <c r="U46" s="24">
        <f>VLOOKUP(B46,県別JARL会員数!B$2:C$48,2,FALSE)</f>
        <v>550</v>
      </c>
      <c r="V46" s="4">
        <f t="shared" si="10"/>
        <v>0.12655315232397607</v>
      </c>
      <c r="X46" t="s">
        <v>64</v>
      </c>
      <c r="Y46">
        <v>800511</v>
      </c>
      <c r="AA46" t="s">
        <v>52</v>
      </c>
      <c r="AB46">
        <v>794385</v>
      </c>
    </row>
    <row r="47" spans="1:28" x14ac:dyDescent="0.15">
      <c r="A47">
        <v>30</v>
      </c>
      <c r="B47" t="s">
        <v>55</v>
      </c>
      <c r="C47">
        <v>3</v>
      </c>
      <c r="D47" s="1">
        <v>4368</v>
      </c>
      <c r="E47" s="1">
        <v>4015</v>
      </c>
      <c r="F47" s="1">
        <v>3974</v>
      </c>
      <c r="G47" s="1">
        <v>3699</v>
      </c>
      <c r="H47" s="1">
        <v>3667</v>
      </c>
      <c r="I47" s="1">
        <v>3550</v>
      </c>
      <c r="J47">
        <f t="shared" si="11"/>
        <v>903172</v>
      </c>
      <c r="K47" s="6">
        <f t="shared" si="1"/>
        <v>90.3172</v>
      </c>
      <c r="L47">
        <f t="shared" si="12"/>
        <v>891620</v>
      </c>
      <c r="M47" s="6">
        <f t="shared" si="3"/>
        <v>89.162000000000006</v>
      </c>
      <c r="N47" s="5">
        <v>43.9</v>
      </c>
      <c r="O47" s="8">
        <f t="shared" si="4"/>
        <v>40.601347251686278</v>
      </c>
      <c r="P47" s="8">
        <f t="shared" si="5"/>
        <v>39.815167896637575</v>
      </c>
      <c r="Q47" s="1">
        <f t="shared" si="6"/>
        <v>-32</v>
      </c>
      <c r="R47" s="23">
        <f t="shared" si="7"/>
        <v>-8.6509867531765483E-3</v>
      </c>
      <c r="S47" s="1">
        <f t="shared" si="8"/>
        <v>-117</v>
      </c>
      <c r="T47" s="23">
        <f t="shared" si="9"/>
        <v>-3.1906190346332131E-2</v>
      </c>
      <c r="U47" s="24">
        <f>VLOOKUP(B47,県別JARL会員数!B$2:C$48,2,FALSE)</f>
        <v>597</v>
      </c>
      <c r="V47" s="4">
        <f t="shared" si="10"/>
        <v>0.16280338151077176</v>
      </c>
      <c r="X47" t="s">
        <v>54</v>
      </c>
      <c r="Y47">
        <v>752976</v>
      </c>
      <c r="AA47" t="s">
        <v>54</v>
      </c>
      <c r="AB47">
        <v>744568</v>
      </c>
    </row>
    <row r="48" spans="1:28" x14ac:dyDescent="0.15">
      <c r="A48">
        <v>8</v>
      </c>
      <c r="B48" t="s">
        <v>36</v>
      </c>
      <c r="C48">
        <v>1</v>
      </c>
      <c r="D48" s="1">
        <v>10756</v>
      </c>
      <c r="E48" s="1">
        <v>10178</v>
      </c>
      <c r="F48" s="1">
        <v>10106</v>
      </c>
      <c r="G48" s="1">
        <v>9575</v>
      </c>
      <c r="H48" s="1">
        <v>9365</v>
      </c>
      <c r="I48" s="1">
        <v>9072</v>
      </c>
      <c r="J48">
        <f t="shared" si="11"/>
        <v>2841084</v>
      </c>
      <c r="K48" s="6">
        <f t="shared" si="1"/>
        <v>284.10840000000002</v>
      </c>
      <c r="L48">
        <f t="shared" si="12"/>
        <v>2826047</v>
      </c>
      <c r="M48" s="6">
        <f t="shared" si="3"/>
        <v>282.60469999999998</v>
      </c>
      <c r="N48" s="5">
        <v>36.36</v>
      </c>
      <c r="O48" s="8">
        <f t="shared" si="4"/>
        <v>32.962770548142892</v>
      </c>
      <c r="P48" s="8">
        <f t="shared" si="5"/>
        <v>32.101376941006293</v>
      </c>
      <c r="Q48" s="1">
        <f t="shared" si="6"/>
        <v>-210</v>
      </c>
      <c r="R48" s="23">
        <f t="shared" si="7"/>
        <v>-2.193211488250657E-2</v>
      </c>
      <c r="S48" s="1">
        <f t="shared" si="8"/>
        <v>-293</v>
      </c>
      <c r="T48" s="23">
        <f t="shared" si="9"/>
        <v>-3.128670581954085E-2</v>
      </c>
      <c r="U48" s="24">
        <f>VLOOKUP(B48,県別JARL会員数!B$2:C$48,2,FALSE)</f>
        <v>1791</v>
      </c>
      <c r="V48" s="4">
        <f t="shared" si="10"/>
        <v>0.19124399359316605</v>
      </c>
      <c r="X48" t="s">
        <v>20</v>
      </c>
      <c r="Y48">
        <v>703745</v>
      </c>
      <c r="AA48" t="s">
        <v>20</v>
      </c>
      <c r="AB48">
        <v>694841</v>
      </c>
    </row>
    <row r="49" spans="1:28" x14ac:dyDescent="0.15">
      <c r="A49">
        <v>20</v>
      </c>
      <c r="B49" t="s">
        <v>45</v>
      </c>
      <c r="C49">
        <v>0</v>
      </c>
      <c r="D49" s="1">
        <v>10126</v>
      </c>
      <c r="E49" s="1">
        <v>9928</v>
      </c>
      <c r="F49" s="1">
        <v>9842</v>
      </c>
      <c r="G49" s="1">
        <v>9170</v>
      </c>
      <c r="H49" s="1">
        <v>9083</v>
      </c>
      <c r="I49" s="1">
        <v>8799</v>
      </c>
      <c r="J49">
        <f t="shared" si="11"/>
        <v>2020497</v>
      </c>
      <c r="K49" s="6">
        <f t="shared" si="1"/>
        <v>202.0497</v>
      </c>
      <c r="L49">
        <f t="shared" si="12"/>
        <v>2004785</v>
      </c>
      <c r="M49" s="6">
        <f t="shared" si="3"/>
        <v>200.4785</v>
      </c>
      <c r="N49" s="5">
        <v>47.27</v>
      </c>
      <c r="O49" s="8">
        <f t="shared" si="4"/>
        <v>44.954285999929716</v>
      </c>
      <c r="P49" s="8">
        <f t="shared" si="5"/>
        <v>43.88999319128984</v>
      </c>
      <c r="Q49" s="1">
        <f t="shared" si="6"/>
        <v>-87</v>
      </c>
      <c r="R49" s="23">
        <f t="shared" si="7"/>
        <v>-9.4874591057797497E-3</v>
      </c>
      <c r="S49" s="1">
        <f t="shared" si="8"/>
        <v>-284</v>
      </c>
      <c r="T49" s="23">
        <f t="shared" si="9"/>
        <v>-3.1267202466145561E-2</v>
      </c>
      <c r="U49" s="24">
        <f>VLOOKUP(B49,県別JARL会員数!B$2:C$48,2,FALSE)</f>
        <v>1540</v>
      </c>
      <c r="V49" s="4">
        <f t="shared" si="10"/>
        <v>0.16954750633050755</v>
      </c>
      <c r="X49" t="s">
        <v>16</v>
      </c>
      <c r="Y49">
        <v>675710</v>
      </c>
      <c r="AA49" t="s">
        <v>16</v>
      </c>
      <c r="AB49">
        <v>666293</v>
      </c>
    </row>
    <row r="50" spans="1:28" x14ac:dyDescent="0.15">
      <c r="A50">
        <v>25</v>
      </c>
      <c r="B50" t="s">
        <v>56</v>
      </c>
      <c r="C50">
        <v>2</v>
      </c>
      <c r="D50" s="1">
        <v>4201</v>
      </c>
      <c r="E50" s="1">
        <v>3803</v>
      </c>
      <c r="F50" s="1">
        <v>3804</v>
      </c>
      <c r="G50" s="1">
        <v>3664</v>
      </c>
      <c r="H50" s="1">
        <v>3639</v>
      </c>
      <c r="I50" s="1">
        <v>3539</v>
      </c>
      <c r="J50">
        <f t="shared" si="11"/>
        <v>1409388</v>
      </c>
      <c r="K50" s="6">
        <f t="shared" si="1"/>
        <v>140.93879999999999</v>
      </c>
      <c r="L50">
        <f t="shared" si="12"/>
        <v>1406103</v>
      </c>
      <c r="M50" s="6">
        <f t="shared" si="3"/>
        <v>140.6103</v>
      </c>
      <c r="N50" s="5">
        <v>29.71</v>
      </c>
      <c r="O50" s="8">
        <f t="shared" si="4"/>
        <v>25.819717494401829</v>
      </c>
      <c r="P50" s="8">
        <f t="shared" si="5"/>
        <v>25.16885320634406</v>
      </c>
      <c r="Q50" s="1">
        <f t="shared" si="6"/>
        <v>-25</v>
      </c>
      <c r="R50" s="23">
        <f t="shared" si="7"/>
        <v>-6.8231441048034469E-3</v>
      </c>
      <c r="S50" s="1">
        <f t="shared" si="8"/>
        <v>-100</v>
      </c>
      <c r="T50" s="23">
        <f t="shared" si="9"/>
        <v>-2.7480076944215392E-2</v>
      </c>
      <c r="U50" s="24">
        <f>VLOOKUP(B50,県別JARL会員数!B$2:C$48,2,FALSE)</f>
        <v>698</v>
      </c>
      <c r="V50" s="4">
        <f t="shared" si="10"/>
        <v>0.1918109370706238</v>
      </c>
      <c r="X50" t="s">
        <v>53</v>
      </c>
      <c r="Y50">
        <v>657842</v>
      </c>
      <c r="AA50" t="s">
        <v>53</v>
      </c>
      <c r="AB50">
        <v>649235</v>
      </c>
    </row>
    <row r="51" spans="1:28" x14ac:dyDescent="0.15">
      <c r="A51">
        <v>43</v>
      </c>
      <c r="B51" t="s">
        <v>49</v>
      </c>
      <c r="C51">
        <v>6</v>
      </c>
      <c r="D51" s="1">
        <v>5558</v>
      </c>
      <c r="E51" s="1">
        <v>4781</v>
      </c>
      <c r="F51" s="1">
        <v>4727</v>
      </c>
      <c r="G51" s="1">
        <v>4477</v>
      </c>
      <c r="H51" s="1">
        <v>4498</v>
      </c>
      <c r="I51" s="1">
        <v>4377</v>
      </c>
      <c r="J51">
        <f t="shared" si="11"/>
        <v>1717766</v>
      </c>
      <c r="K51" s="6">
        <f t="shared" si="1"/>
        <v>171.7766</v>
      </c>
      <c r="L51">
        <f t="shared" si="12"/>
        <v>1707747</v>
      </c>
      <c r="M51" s="6">
        <f t="shared" si="3"/>
        <v>170.7747</v>
      </c>
      <c r="N51" s="5">
        <v>30.66</v>
      </c>
      <c r="O51" s="8">
        <f t="shared" si="4"/>
        <v>26.185173067810169</v>
      </c>
      <c r="P51" s="8">
        <f t="shared" si="5"/>
        <v>25.630260220044306</v>
      </c>
      <c r="Q51" s="1">
        <f t="shared" si="6"/>
        <v>21</v>
      </c>
      <c r="R51" s="23">
        <f t="shared" si="7"/>
        <v>4.6906410542775223E-3</v>
      </c>
      <c r="S51" s="1">
        <f t="shared" si="8"/>
        <v>-121</v>
      </c>
      <c r="T51" s="23">
        <f t="shared" si="9"/>
        <v>-2.6900844819919945E-2</v>
      </c>
      <c r="U51" s="24">
        <f>VLOOKUP(B51,県別JARL会員数!B$2:C$48,2,FALSE)</f>
        <v>666</v>
      </c>
      <c r="V51" s="4">
        <f t="shared" si="10"/>
        <v>0.14806580702534461</v>
      </c>
      <c r="X51" t="s">
        <v>31</v>
      </c>
      <c r="Y51">
        <v>543615</v>
      </c>
      <c r="AA51" t="s">
        <v>31</v>
      </c>
      <c r="AB51">
        <v>537318</v>
      </c>
    </row>
    <row r="52" spans="1:28" x14ac:dyDescent="0.15">
      <c r="A52">
        <v>41</v>
      </c>
      <c r="B52" t="s">
        <v>52</v>
      </c>
      <c r="C52">
        <v>6</v>
      </c>
      <c r="D52" s="1">
        <v>1900</v>
      </c>
      <c r="E52" s="1">
        <v>1902</v>
      </c>
      <c r="F52" s="1">
        <v>1888</v>
      </c>
      <c r="G52" s="1">
        <v>1802</v>
      </c>
      <c r="H52" s="1">
        <v>1778</v>
      </c>
      <c r="I52" s="1">
        <v>1750</v>
      </c>
      <c r="J52">
        <f t="shared" si="11"/>
        <v>800511</v>
      </c>
      <c r="K52" s="6">
        <f t="shared" si="1"/>
        <v>80.051100000000005</v>
      </c>
      <c r="L52">
        <f t="shared" si="12"/>
        <v>794385</v>
      </c>
      <c r="M52" s="6">
        <f t="shared" si="3"/>
        <v>79.438500000000005</v>
      </c>
      <c r="N52" s="5">
        <v>22.43</v>
      </c>
      <c r="O52" s="8">
        <f t="shared" si="4"/>
        <v>22.210812843296342</v>
      </c>
      <c r="P52" s="8">
        <f t="shared" si="5"/>
        <v>22.029620398169651</v>
      </c>
      <c r="Q52" s="1">
        <f t="shared" si="6"/>
        <v>-24</v>
      </c>
      <c r="R52" s="23">
        <f t="shared" si="7"/>
        <v>-1.3318534961154316E-2</v>
      </c>
      <c r="S52" s="1">
        <f t="shared" si="8"/>
        <v>-28</v>
      </c>
      <c r="T52" s="23">
        <f t="shared" si="9"/>
        <v>-1.5748031496062964E-2</v>
      </c>
      <c r="U52" s="24">
        <f>VLOOKUP(B52,県別JARL会員数!B$2:C$48,2,FALSE)</f>
        <v>268</v>
      </c>
      <c r="V52" s="4">
        <f t="shared" si="10"/>
        <v>0.15073115860517436</v>
      </c>
      <c r="W52" s="27"/>
      <c r="X52" s="2" t="s">
        <v>58</v>
      </c>
      <c r="Y52" s="2">
        <f>SUM(Y4:Y51)</f>
        <v>124965946</v>
      </c>
      <c r="AA52" s="2" t="s">
        <v>58</v>
      </c>
      <c r="AB52" s="2">
        <f>SUM(AB4:AB51)</f>
        <v>124394592</v>
      </c>
    </row>
  </sheetData>
  <autoFilter ref="A4:V51" xr:uid="{00000000-0009-0000-0000-000000000000}">
    <sortState xmlns:xlrd2="http://schemas.microsoft.com/office/spreadsheetml/2017/richdata2" ref="A5:V52">
      <sortCondition ref="T4:T51"/>
    </sortState>
  </autoFilter>
  <mergeCells count="10">
    <mergeCell ref="AA3:AB3"/>
    <mergeCell ref="Q2:R2"/>
    <mergeCell ref="U2:V2"/>
    <mergeCell ref="X3:Y3"/>
    <mergeCell ref="D1:I1"/>
    <mergeCell ref="S2:T2"/>
    <mergeCell ref="J1:M1"/>
    <mergeCell ref="N1:P1"/>
    <mergeCell ref="N2:P2"/>
    <mergeCell ref="N3:P3"/>
  </mergeCells>
  <phoneticPr fontId="1"/>
  <pageMargins left="0.7" right="0.7" top="0.75" bottom="0.75" header="0.3" footer="0.3"/>
  <pageSetup paperSize="9" orientation="landscape" horizontalDpi="4294967294" r:id="rId1"/>
  <ignoredErrors>
    <ignoredError sqref="L5:L6 L7:L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3A88-D878-4215-BA7E-A5FC1B7189D1}">
  <dimension ref="A1:F53"/>
  <sheetViews>
    <sheetView zoomScaleNormal="100" workbookViewId="0">
      <selection activeCell="G29" sqref="G29"/>
    </sheetView>
  </sheetViews>
  <sheetFormatPr defaultColWidth="9" defaultRowHeight="12" x14ac:dyDescent="0.15"/>
  <cols>
    <col min="1" max="1" width="4.25" style="12" bestFit="1" customWidth="1"/>
    <col min="2" max="2" width="10.25" style="12" customWidth="1"/>
    <col min="3" max="4" width="8.625" style="12" customWidth="1"/>
    <col min="5" max="5" width="5" style="12" bestFit="1" customWidth="1"/>
    <col min="6" max="16384" width="9" style="12"/>
  </cols>
  <sheetData>
    <row r="1" spans="1:6" x14ac:dyDescent="0.15">
      <c r="A1" s="12" t="s">
        <v>132</v>
      </c>
      <c r="B1" s="13" t="s">
        <v>131</v>
      </c>
      <c r="C1" s="13" t="s">
        <v>130</v>
      </c>
      <c r="D1" s="45">
        <v>45329</v>
      </c>
      <c r="E1" s="44"/>
      <c r="F1" s="45">
        <v>45358</v>
      </c>
    </row>
    <row r="2" spans="1:6" ht="13.5" x14ac:dyDescent="0.15">
      <c r="A2" s="12">
        <v>1</v>
      </c>
      <c r="B2" s="14" t="s">
        <v>17</v>
      </c>
      <c r="C2" s="15">
        <v>7151</v>
      </c>
      <c r="D2" s="12">
        <v>7060</v>
      </c>
      <c r="E2" s="19">
        <f t="shared" ref="E2:E48" si="0">D2-C2</f>
        <v>-91</v>
      </c>
      <c r="F2" s="12">
        <v>7034</v>
      </c>
    </row>
    <row r="3" spans="1:6" ht="13.5" x14ac:dyDescent="0.15">
      <c r="A3" s="12">
        <v>2</v>
      </c>
      <c r="B3" s="14" t="s">
        <v>19</v>
      </c>
      <c r="C3" s="15">
        <v>6050</v>
      </c>
      <c r="D3" s="12">
        <v>5953</v>
      </c>
      <c r="E3" s="19">
        <f t="shared" si="0"/>
        <v>-97</v>
      </c>
      <c r="F3" s="12">
        <v>5927</v>
      </c>
    </row>
    <row r="4" spans="1:6" ht="13.5" x14ac:dyDescent="0.15">
      <c r="A4" s="12">
        <v>3</v>
      </c>
      <c r="B4" s="14" t="s">
        <v>27</v>
      </c>
      <c r="C4" s="15">
        <v>3347</v>
      </c>
      <c r="D4" s="12">
        <v>3301</v>
      </c>
      <c r="E4" s="19">
        <f t="shared" si="0"/>
        <v>-46</v>
      </c>
      <c r="F4" s="12">
        <v>3281</v>
      </c>
    </row>
    <row r="5" spans="1:6" ht="13.5" x14ac:dyDescent="0.15">
      <c r="A5" s="12">
        <v>4</v>
      </c>
      <c r="B5" s="14" t="s">
        <v>25</v>
      </c>
      <c r="C5" s="15">
        <v>4192</v>
      </c>
      <c r="D5" s="12">
        <v>4155</v>
      </c>
      <c r="E5" s="19">
        <f t="shared" si="0"/>
        <v>-37</v>
      </c>
      <c r="F5" s="12">
        <v>4149</v>
      </c>
    </row>
    <row r="6" spans="1:6" ht="13.5" x14ac:dyDescent="0.15">
      <c r="A6" s="12">
        <v>5</v>
      </c>
      <c r="B6" s="14" t="s">
        <v>36</v>
      </c>
      <c r="C6" s="15">
        <v>1791</v>
      </c>
      <c r="D6" s="12">
        <v>1784</v>
      </c>
      <c r="E6" s="19">
        <f t="shared" si="0"/>
        <v>-7</v>
      </c>
      <c r="F6" s="12">
        <v>1776</v>
      </c>
    </row>
    <row r="7" spans="1:6" ht="13.5" x14ac:dyDescent="0.15">
      <c r="A7" s="12">
        <v>6</v>
      </c>
      <c r="B7" s="14" t="s">
        <v>39</v>
      </c>
      <c r="C7" s="15">
        <v>1025</v>
      </c>
      <c r="D7" s="12">
        <v>1042</v>
      </c>
      <c r="E7" s="19">
        <f t="shared" si="0"/>
        <v>17</v>
      </c>
      <c r="F7" s="12">
        <v>1037</v>
      </c>
    </row>
    <row r="8" spans="1:6" ht="13.5" x14ac:dyDescent="0.15">
      <c r="A8" s="12">
        <v>7</v>
      </c>
      <c r="B8" s="14" t="s">
        <v>48</v>
      </c>
      <c r="C8" s="16">
        <v>1259</v>
      </c>
      <c r="D8" s="12">
        <v>1231</v>
      </c>
      <c r="E8" s="19">
        <f t="shared" si="0"/>
        <v>-28</v>
      </c>
      <c r="F8" s="12">
        <v>1224</v>
      </c>
    </row>
    <row r="9" spans="1:6" ht="13.5" x14ac:dyDescent="0.15">
      <c r="A9" s="12">
        <v>8</v>
      </c>
      <c r="B9" s="20" t="s">
        <v>28</v>
      </c>
      <c r="C9" s="21">
        <v>486</v>
      </c>
      <c r="D9" s="12">
        <v>516</v>
      </c>
      <c r="E9" s="19">
        <f t="shared" si="0"/>
        <v>30</v>
      </c>
      <c r="F9" s="12">
        <v>514</v>
      </c>
    </row>
    <row r="10" spans="1:6" ht="13.5" x14ac:dyDescent="0.15">
      <c r="A10" s="12">
        <v>9</v>
      </c>
      <c r="B10" s="14" t="s">
        <v>23</v>
      </c>
      <c r="C10" s="15">
        <v>3770</v>
      </c>
      <c r="D10" s="12">
        <v>3717</v>
      </c>
      <c r="E10" s="19">
        <f t="shared" si="0"/>
        <v>-53</v>
      </c>
      <c r="F10" s="12">
        <v>3711</v>
      </c>
    </row>
    <row r="11" spans="1:6" ht="13.5" x14ac:dyDescent="0.15">
      <c r="A11" s="12">
        <v>10</v>
      </c>
      <c r="B11" s="14" t="s">
        <v>34</v>
      </c>
      <c r="C11" s="15">
        <v>2341</v>
      </c>
      <c r="D11" s="12">
        <v>2279</v>
      </c>
      <c r="E11" s="19">
        <f t="shared" si="0"/>
        <v>-62</v>
      </c>
      <c r="F11" s="12">
        <v>2269</v>
      </c>
    </row>
    <row r="12" spans="1:6" ht="13.5" x14ac:dyDescent="0.15">
      <c r="A12" s="12">
        <v>11</v>
      </c>
      <c r="B12" s="14" t="s">
        <v>44</v>
      </c>
      <c r="C12" s="17">
        <v>975</v>
      </c>
      <c r="D12" s="12">
        <v>970</v>
      </c>
      <c r="E12" s="19">
        <f t="shared" si="0"/>
        <v>-5</v>
      </c>
      <c r="F12" s="12">
        <v>972</v>
      </c>
    </row>
    <row r="13" spans="1:6" ht="13.5" x14ac:dyDescent="0.15">
      <c r="A13" s="12">
        <v>12</v>
      </c>
      <c r="B13" s="14" t="s">
        <v>47</v>
      </c>
      <c r="C13" s="15">
        <v>1075</v>
      </c>
      <c r="D13" s="12">
        <v>1084</v>
      </c>
      <c r="E13" s="19">
        <f t="shared" si="0"/>
        <v>9</v>
      </c>
      <c r="F13" s="12">
        <v>1084</v>
      </c>
    </row>
    <row r="14" spans="1:6" ht="13.5" x14ac:dyDescent="0.15">
      <c r="A14" s="12">
        <v>13</v>
      </c>
      <c r="B14" s="14" t="s">
        <v>21</v>
      </c>
      <c r="C14" s="15">
        <v>3212</v>
      </c>
      <c r="D14" s="12">
        <v>3155</v>
      </c>
      <c r="E14" s="19">
        <f t="shared" si="0"/>
        <v>-57</v>
      </c>
      <c r="F14" s="12">
        <v>3134</v>
      </c>
    </row>
    <row r="15" spans="1:6" ht="13.5" x14ac:dyDescent="0.15">
      <c r="A15" s="12">
        <v>14</v>
      </c>
      <c r="B15" s="14" t="s">
        <v>29</v>
      </c>
      <c r="C15" s="15">
        <v>2326</v>
      </c>
      <c r="D15" s="12">
        <v>2321</v>
      </c>
      <c r="E15" s="19">
        <f t="shared" si="0"/>
        <v>-5</v>
      </c>
      <c r="F15" s="12">
        <v>2316</v>
      </c>
    </row>
    <row r="16" spans="1:6" ht="13.5" x14ac:dyDescent="0.15">
      <c r="A16" s="12">
        <v>15</v>
      </c>
      <c r="B16" s="14" t="s">
        <v>59</v>
      </c>
      <c r="C16" s="18">
        <v>781</v>
      </c>
      <c r="D16" s="12">
        <v>744</v>
      </c>
      <c r="E16" s="19">
        <f t="shared" si="0"/>
        <v>-37</v>
      </c>
      <c r="F16" s="12">
        <v>743</v>
      </c>
    </row>
    <row r="17" spans="1:6" ht="13.5" x14ac:dyDescent="0.15">
      <c r="A17" s="12">
        <v>16</v>
      </c>
      <c r="B17" s="14" t="s">
        <v>40</v>
      </c>
      <c r="C17" s="15">
        <v>1127</v>
      </c>
      <c r="D17" s="12">
        <v>1115</v>
      </c>
      <c r="E17" s="19">
        <f t="shared" si="0"/>
        <v>-12</v>
      </c>
      <c r="F17" s="12">
        <v>1111</v>
      </c>
    </row>
    <row r="18" spans="1:6" ht="13.5" x14ac:dyDescent="0.15">
      <c r="A18" s="12">
        <v>17</v>
      </c>
      <c r="B18" s="14" t="s">
        <v>55</v>
      </c>
      <c r="C18" s="18">
        <v>597</v>
      </c>
      <c r="D18" s="12">
        <v>558</v>
      </c>
      <c r="E18" s="19">
        <f t="shared" si="0"/>
        <v>-39</v>
      </c>
      <c r="F18" s="12">
        <v>563</v>
      </c>
    </row>
    <row r="19" spans="1:6" ht="13.5" x14ac:dyDescent="0.15">
      <c r="A19" s="12">
        <v>18</v>
      </c>
      <c r="B19" s="14" t="s">
        <v>56</v>
      </c>
      <c r="C19" s="18">
        <v>698</v>
      </c>
      <c r="D19" s="12">
        <v>671</v>
      </c>
      <c r="E19" s="19">
        <f t="shared" si="0"/>
        <v>-27</v>
      </c>
      <c r="F19" s="12">
        <v>670</v>
      </c>
    </row>
    <row r="20" spans="1:6" ht="13.5" x14ac:dyDescent="0.15">
      <c r="A20" s="12">
        <v>19</v>
      </c>
      <c r="B20" s="14" t="s">
        <v>50</v>
      </c>
      <c r="C20" s="16">
        <v>1199</v>
      </c>
      <c r="D20" s="12">
        <v>1188</v>
      </c>
      <c r="E20" s="19">
        <f t="shared" si="0"/>
        <v>-11</v>
      </c>
      <c r="F20" s="12">
        <v>1192</v>
      </c>
    </row>
    <row r="21" spans="1:6" ht="13.5" x14ac:dyDescent="0.15">
      <c r="A21" s="12">
        <v>20</v>
      </c>
      <c r="B21" s="14" t="s">
        <v>31</v>
      </c>
      <c r="C21" s="18">
        <v>240</v>
      </c>
      <c r="D21" s="12">
        <v>249</v>
      </c>
      <c r="E21" s="19">
        <f t="shared" si="0"/>
        <v>9</v>
      </c>
      <c r="F21" s="12">
        <v>248</v>
      </c>
    </row>
    <row r="22" spans="1:6" ht="13.5" x14ac:dyDescent="0.15">
      <c r="A22" s="12">
        <v>21</v>
      </c>
      <c r="B22" s="14" t="s">
        <v>57</v>
      </c>
      <c r="C22" s="18">
        <v>802</v>
      </c>
      <c r="D22" s="12">
        <v>782</v>
      </c>
      <c r="E22" s="19">
        <f t="shared" si="0"/>
        <v>-20</v>
      </c>
      <c r="F22" s="12">
        <v>779</v>
      </c>
    </row>
    <row r="23" spans="1:6" ht="13.5" x14ac:dyDescent="0.15">
      <c r="A23" s="12">
        <v>22</v>
      </c>
      <c r="B23" s="14" t="s">
        <v>53</v>
      </c>
      <c r="C23" s="18">
        <v>359</v>
      </c>
      <c r="D23" s="12">
        <v>350</v>
      </c>
      <c r="E23" s="19">
        <f t="shared" si="0"/>
        <v>-9</v>
      </c>
      <c r="F23" s="12">
        <v>350</v>
      </c>
    </row>
    <row r="24" spans="1:6" ht="13.5" x14ac:dyDescent="0.15">
      <c r="A24" s="12">
        <v>23</v>
      </c>
      <c r="B24" s="14" t="s">
        <v>38</v>
      </c>
      <c r="C24" s="15">
        <v>1390</v>
      </c>
      <c r="D24" s="12">
        <v>1348</v>
      </c>
      <c r="E24" s="19">
        <f t="shared" si="0"/>
        <v>-42</v>
      </c>
      <c r="F24" s="12">
        <v>1347</v>
      </c>
    </row>
    <row r="25" spans="1:6" ht="13.5" x14ac:dyDescent="0.15">
      <c r="A25" s="12">
        <v>24</v>
      </c>
      <c r="B25" s="14" t="s">
        <v>63</v>
      </c>
      <c r="C25" s="18">
        <v>557</v>
      </c>
      <c r="D25" s="12">
        <v>537</v>
      </c>
      <c r="E25" s="19">
        <f t="shared" si="0"/>
        <v>-20</v>
      </c>
      <c r="F25" s="12">
        <v>541</v>
      </c>
    </row>
    <row r="26" spans="1:6" ht="13.5" x14ac:dyDescent="0.15">
      <c r="A26" s="12">
        <v>25</v>
      </c>
      <c r="B26" s="14" t="s">
        <v>51</v>
      </c>
      <c r="C26" s="18">
        <v>672</v>
      </c>
      <c r="D26" s="12">
        <v>683</v>
      </c>
      <c r="E26" s="19">
        <f t="shared" si="0"/>
        <v>11</v>
      </c>
      <c r="F26" s="12">
        <v>678</v>
      </c>
    </row>
    <row r="27" spans="1:6" ht="13.5" x14ac:dyDescent="0.15">
      <c r="A27" s="12">
        <v>26</v>
      </c>
      <c r="B27" s="14" t="s">
        <v>16</v>
      </c>
      <c r="C27" s="18">
        <v>405</v>
      </c>
      <c r="D27" s="12">
        <v>389</v>
      </c>
      <c r="E27" s="19">
        <f t="shared" si="0"/>
        <v>-16</v>
      </c>
      <c r="F27" s="12">
        <v>389</v>
      </c>
    </row>
    <row r="28" spans="1:6" ht="13.5" x14ac:dyDescent="0.15">
      <c r="A28" s="12">
        <v>27</v>
      </c>
      <c r="B28" s="14" t="s">
        <v>20</v>
      </c>
      <c r="C28" s="18">
        <v>413</v>
      </c>
      <c r="D28" s="12">
        <v>407</v>
      </c>
      <c r="E28" s="19">
        <f t="shared" si="0"/>
        <v>-6</v>
      </c>
      <c r="F28" s="12">
        <v>403</v>
      </c>
    </row>
    <row r="29" spans="1:6" ht="13.5" x14ac:dyDescent="0.15">
      <c r="A29" s="12">
        <v>28</v>
      </c>
      <c r="B29" s="14" t="s">
        <v>32</v>
      </c>
      <c r="C29" s="15">
        <v>1686</v>
      </c>
      <c r="D29" s="12">
        <v>1646</v>
      </c>
      <c r="E29" s="19">
        <f t="shared" si="0"/>
        <v>-40</v>
      </c>
      <c r="F29" s="12">
        <v>1645</v>
      </c>
    </row>
    <row r="30" spans="1:6" ht="13.5" x14ac:dyDescent="0.15">
      <c r="A30" s="12">
        <v>29</v>
      </c>
      <c r="B30" s="14" t="s">
        <v>61</v>
      </c>
      <c r="C30" s="18">
        <v>488</v>
      </c>
      <c r="D30" s="12">
        <v>472</v>
      </c>
      <c r="E30" s="19">
        <f t="shared" si="0"/>
        <v>-16</v>
      </c>
      <c r="F30" s="12">
        <v>470</v>
      </c>
    </row>
    <row r="31" spans="1:6" ht="13.5" x14ac:dyDescent="0.15">
      <c r="A31" s="12">
        <v>30</v>
      </c>
      <c r="B31" s="14" t="s">
        <v>49</v>
      </c>
      <c r="C31" s="18">
        <v>666</v>
      </c>
      <c r="D31" s="12">
        <v>652</v>
      </c>
      <c r="E31" s="19">
        <f t="shared" si="0"/>
        <v>-14</v>
      </c>
      <c r="F31" s="12">
        <v>649</v>
      </c>
    </row>
    <row r="32" spans="1:6" ht="13.5" x14ac:dyDescent="0.15">
      <c r="A32" s="12">
        <v>31</v>
      </c>
      <c r="B32" s="14" t="s">
        <v>26</v>
      </c>
      <c r="C32" s="18">
        <v>485</v>
      </c>
      <c r="D32" s="12">
        <v>493</v>
      </c>
      <c r="E32" s="19">
        <f t="shared" si="0"/>
        <v>8</v>
      </c>
      <c r="F32" s="12">
        <v>490</v>
      </c>
    </row>
    <row r="33" spans="1:6" ht="13.5" x14ac:dyDescent="0.15">
      <c r="A33" s="12">
        <v>32</v>
      </c>
      <c r="B33" s="14" t="s">
        <v>30</v>
      </c>
      <c r="C33" s="18">
        <v>599</v>
      </c>
      <c r="D33" s="12">
        <v>587</v>
      </c>
      <c r="E33" s="19">
        <f t="shared" si="0"/>
        <v>-12</v>
      </c>
      <c r="F33" s="12">
        <v>589</v>
      </c>
    </row>
    <row r="34" spans="1:6" ht="13.5" x14ac:dyDescent="0.15">
      <c r="A34" s="12">
        <v>33</v>
      </c>
      <c r="B34" s="14" t="s">
        <v>64</v>
      </c>
      <c r="C34" s="18">
        <v>268</v>
      </c>
      <c r="D34" s="12">
        <v>266</v>
      </c>
      <c r="E34" s="19">
        <f t="shared" si="0"/>
        <v>-2</v>
      </c>
      <c r="F34" s="12">
        <v>268</v>
      </c>
    </row>
    <row r="35" spans="1:6" ht="13.5" x14ac:dyDescent="0.15">
      <c r="A35" s="12">
        <v>34</v>
      </c>
      <c r="B35" s="14" t="s">
        <v>24</v>
      </c>
      <c r="C35" s="18">
        <v>358</v>
      </c>
      <c r="D35" s="12">
        <v>364</v>
      </c>
      <c r="E35" s="19">
        <f t="shared" si="0"/>
        <v>6</v>
      </c>
      <c r="F35" s="12">
        <v>362</v>
      </c>
    </row>
    <row r="36" spans="1:6" ht="13.5" x14ac:dyDescent="0.15">
      <c r="A36" s="12">
        <v>35</v>
      </c>
      <c r="B36" s="14" t="s">
        <v>41</v>
      </c>
      <c r="C36" s="18">
        <v>296</v>
      </c>
      <c r="D36" s="12">
        <v>288</v>
      </c>
      <c r="E36" s="19">
        <f t="shared" si="0"/>
        <v>-8</v>
      </c>
      <c r="F36" s="12">
        <v>288</v>
      </c>
    </row>
    <row r="37" spans="1:6" ht="13.5" x14ac:dyDescent="0.15">
      <c r="A37" s="12">
        <v>36</v>
      </c>
      <c r="B37" s="14" t="s">
        <v>22</v>
      </c>
      <c r="C37" s="17">
        <v>484</v>
      </c>
      <c r="D37" s="12">
        <v>468</v>
      </c>
      <c r="E37" s="19">
        <f t="shared" si="0"/>
        <v>-16</v>
      </c>
      <c r="F37" s="12">
        <v>468</v>
      </c>
    </row>
    <row r="38" spans="1:6" ht="13.5" x14ac:dyDescent="0.15">
      <c r="A38" s="12">
        <v>37</v>
      </c>
      <c r="B38" s="14" t="s">
        <v>35</v>
      </c>
      <c r="C38" s="18">
        <v>878</v>
      </c>
      <c r="D38" s="12">
        <v>833</v>
      </c>
      <c r="E38" s="19">
        <f t="shared" si="0"/>
        <v>-45</v>
      </c>
      <c r="F38" s="12">
        <v>836</v>
      </c>
    </row>
    <row r="39" spans="1:6" ht="13.5" x14ac:dyDescent="0.15">
      <c r="A39" s="12">
        <v>38</v>
      </c>
      <c r="B39" s="14" t="s">
        <v>33</v>
      </c>
      <c r="C39" s="18">
        <v>550</v>
      </c>
      <c r="D39" s="12">
        <v>533</v>
      </c>
      <c r="E39" s="19">
        <f t="shared" si="0"/>
        <v>-17</v>
      </c>
      <c r="F39" s="12">
        <v>532</v>
      </c>
    </row>
    <row r="40" spans="1:6" ht="13.5" x14ac:dyDescent="0.15">
      <c r="A40" s="12">
        <v>39</v>
      </c>
      <c r="B40" s="14" t="s">
        <v>46</v>
      </c>
      <c r="C40" s="18">
        <v>597</v>
      </c>
      <c r="D40" s="12">
        <v>559</v>
      </c>
      <c r="E40" s="19">
        <f t="shared" si="0"/>
        <v>-38</v>
      </c>
      <c r="F40" s="12">
        <v>556</v>
      </c>
    </row>
    <row r="41" spans="1:6" ht="13.5" x14ac:dyDescent="0.15">
      <c r="A41" s="12">
        <v>40</v>
      </c>
      <c r="B41" s="14" t="s">
        <v>42</v>
      </c>
      <c r="C41" s="15">
        <v>1333</v>
      </c>
      <c r="D41" s="12">
        <v>1256</v>
      </c>
      <c r="E41" s="19">
        <f t="shared" si="0"/>
        <v>-77</v>
      </c>
      <c r="F41" s="12">
        <v>1251</v>
      </c>
    </row>
    <row r="42" spans="1:6" ht="13.5" x14ac:dyDescent="0.15">
      <c r="A42" s="12">
        <v>41</v>
      </c>
      <c r="B42" s="14" t="s">
        <v>37</v>
      </c>
      <c r="C42" s="15">
        <v>1232</v>
      </c>
      <c r="D42" s="12">
        <v>1260</v>
      </c>
      <c r="E42" s="19">
        <f t="shared" si="0"/>
        <v>28</v>
      </c>
      <c r="F42" s="12">
        <v>1255</v>
      </c>
    </row>
    <row r="43" spans="1:6" ht="13.5" x14ac:dyDescent="0.15">
      <c r="B43" s="14" t="s">
        <v>65</v>
      </c>
      <c r="C43" s="17">
        <v>3100</v>
      </c>
      <c r="D43" s="12">
        <v>2992</v>
      </c>
      <c r="E43" s="19">
        <f t="shared" si="0"/>
        <v>-108</v>
      </c>
      <c r="F43" s="12">
        <v>2971</v>
      </c>
    </row>
    <row r="44" spans="1:6" ht="13.5" x14ac:dyDescent="0.15">
      <c r="A44" s="12">
        <v>50</v>
      </c>
      <c r="B44" s="14" t="s">
        <v>60</v>
      </c>
      <c r="C44" s="18">
        <v>630</v>
      </c>
      <c r="D44" s="12">
        <v>594</v>
      </c>
      <c r="E44" s="19">
        <f t="shared" si="0"/>
        <v>-36</v>
      </c>
      <c r="F44" s="12">
        <v>591</v>
      </c>
    </row>
    <row r="45" spans="1:6" ht="13.5" x14ac:dyDescent="0.15">
      <c r="A45" s="12">
        <v>51</v>
      </c>
      <c r="B45" s="14" t="s">
        <v>62</v>
      </c>
      <c r="C45" s="18">
        <v>687</v>
      </c>
      <c r="D45" s="12">
        <v>659</v>
      </c>
      <c r="E45" s="19">
        <f t="shared" si="0"/>
        <v>-28</v>
      </c>
      <c r="F45" s="12">
        <v>662</v>
      </c>
    </row>
    <row r="46" spans="1:6" ht="13.5" x14ac:dyDescent="0.15">
      <c r="A46" s="12">
        <v>52</v>
      </c>
      <c r="B46" s="14" t="s">
        <v>54</v>
      </c>
      <c r="C46" s="18">
        <v>440</v>
      </c>
      <c r="D46" s="12">
        <v>413</v>
      </c>
      <c r="E46" s="19">
        <f t="shared" si="0"/>
        <v>-27</v>
      </c>
      <c r="F46" s="12">
        <v>410</v>
      </c>
    </row>
    <row r="47" spans="1:6" ht="13.5" x14ac:dyDescent="0.15">
      <c r="A47" s="12">
        <v>53</v>
      </c>
      <c r="B47" s="14" t="s">
        <v>45</v>
      </c>
      <c r="C47" s="16">
        <v>1540</v>
      </c>
      <c r="D47" s="12">
        <v>1540</v>
      </c>
      <c r="E47" s="19">
        <f t="shared" si="0"/>
        <v>0</v>
      </c>
      <c r="F47" s="12">
        <v>1536</v>
      </c>
    </row>
    <row r="48" spans="1:6" ht="13.5" x14ac:dyDescent="0.15">
      <c r="A48" s="12">
        <v>54</v>
      </c>
      <c r="B48" s="14" t="s">
        <v>43</v>
      </c>
      <c r="C48" s="15">
        <v>1501</v>
      </c>
      <c r="D48" s="12">
        <v>1470</v>
      </c>
      <c r="E48" s="19">
        <f t="shared" si="0"/>
        <v>-31</v>
      </c>
      <c r="F48" s="12">
        <v>1464</v>
      </c>
    </row>
    <row r="49" spans="2:6" x14ac:dyDescent="0.15">
      <c r="B49" s="12" t="s">
        <v>58</v>
      </c>
      <c r="C49" s="19">
        <f>SUM(C2:C48)</f>
        <v>66058</v>
      </c>
      <c r="D49" s="19">
        <f>SUM(D2:D48)</f>
        <v>64934</v>
      </c>
      <c r="F49" s="19">
        <f>SUM(F2:F48)</f>
        <v>64735</v>
      </c>
    </row>
    <row r="51" spans="2:6" x14ac:dyDescent="0.15">
      <c r="B51" s="12" t="s">
        <v>133</v>
      </c>
    </row>
    <row r="52" spans="2:6" ht="13.5" x14ac:dyDescent="0.15">
      <c r="B52" s="46" t="s">
        <v>123</v>
      </c>
    </row>
    <row r="53" spans="2:6" ht="13.5" x14ac:dyDescent="0.15">
      <c r="B53" s="46" t="s">
        <v>124</v>
      </c>
    </row>
  </sheetData>
  <autoFilter ref="A1:E1" xr:uid="{A93F3A88-D878-4215-BA7E-A5FC1B7189D1}"/>
  <phoneticPr fontId="1"/>
  <hyperlinks>
    <hyperlink ref="B52" r:id="rId1" xr:uid="{D30F042B-B7F4-4B76-ADAA-4A9B5F8A199A}"/>
    <hyperlink ref="B53" r:id="rId2" xr:uid="{59B9EA88-3441-459A-8A0D-455B66DFCB1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5BAD3-0A22-450D-80F5-E12137097BEF}">
  <dimension ref="E1:O51"/>
  <sheetViews>
    <sheetView topLeftCell="H1" workbookViewId="0">
      <selection activeCell="N2" sqref="N2"/>
    </sheetView>
  </sheetViews>
  <sheetFormatPr defaultRowHeight="13.5" x14ac:dyDescent="0.15"/>
  <cols>
    <col min="7" max="7" width="10.25" bestFit="1" customWidth="1"/>
    <col min="9" max="9" width="10.375" bestFit="1" customWidth="1"/>
    <col min="22" max="22" width="10.25" bestFit="1" customWidth="1"/>
  </cols>
  <sheetData>
    <row r="1" spans="5:15" x14ac:dyDescent="0.15">
      <c r="N1" t="s">
        <v>133</v>
      </c>
    </row>
    <row r="2" spans="5:15" x14ac:dyDescent="0.15">
      <c r="E2" t="s">
        <v>67</v>
      </c>
      <c r="F2" t="s">
        <v>4</v>
      </c>
      <c r="G2" t="s">
        <v>68</v>
      </c>
      <c r="H2" s="77" t="s">
        <v>1</v>
      </c>
      <c r="I2" s="77"/>
      <c r="K2" s="77" t="s">
        <v>1</v>
      </c>
      <c r="L2" s="77"/>
      <c r="N2" s="41" t="s">
        <v>120</v>
      </c>
    </row>
    <row r="3" spans="5:15" x14ac:dyDescent="0.15">
      <c r="E3">
        <v>1</v>
      </c>
      <c r="F3" t="s">
        <v>69</v>
      </c>
      <c r="G3" s="1">
        <v>14099993</v>
      </c>
      <c r="I3" t="s">
        <v>15</v>
      </c>
      <c r="L3" t="s">
        <v>116</v>
      </c>
      <c r="O3" t="s">
        <v>128</v>
      </c>
    </row>
    <row r="4" spans="5:15" x14ac:dyDescent="0.15">
      <c r="E4">
        <v>2</v>
      </c>
      <c r="F4" t="s">
        <v>70</v>
      </c>
      <c r="G4" s="1">
        <v>9229713</v>
      </c>
      <c r="H4" t="s">
        <v>17</v>
      </c>
      <c r="I4">
        <v>14040732</v>
      </c>
      <c r="K4" t="s">
        <v>115</v>
      </c>
      <c r="L4">
        <v>14099993</v>
      </c>
      <c r="N4" t="s">
        <v>115</v>
      </c>
      <c r="O4" s="1">
        <v>13911902</v>
      </c>
    </row>
    <row r="5" spans="5:15" x14ac:dyDescent="0.15">
      <c r="E5">
        <v>3</v>
      </c>
      <c r="F5" t="s">
        <v>71</v>
      </c>
      <c r="G5" s="1">
        <v>8774574</v>
      </c>
      <c r="H5" t="s">
        <v>19</v>
      </c>
      <c r="I5">
        <v>9232794</v>
      </c>
      <c r="K5" t="s">
        <v>19</v>
      </c>
      <c r="L5">
        <v>9229713</v>
      </c>
      <c r="N5" t="s">
        <v>19</v>
      </c>
      <c r="O5" s="1">
        <v>9208688</v>
      </c>
    </row>
    <row r="6" spans="5:15" x14ac:dyDescent="0.15">
      <c r="E6">
        <v>4</v>
      </c>
      <c r="F6" t="s">
        <v>72</v>
      </c>
      <c r="G6" s="1">
        <v>7480897</v>
      </c>
      <c r="H6" t="s">
        <v>21</v>
      </c>
      <c r="I6">
        <v>8787414</v>
      </c>
      <c r="K6" t="s">
        <v>21</v>
      </c>
      <c r="L6">
        <v>8774574</v>
      </c>
      <c r="N6" t="s">
        <v>118</v>
      </c>
      <c r="O6" s="1">
        <v>8775708</v>
      </c>
    </row>
    <row r="7" spans="5:15" x14ac:dyDescent="0.15">
      <c r="E7">
        <v>5</v>
      </c>
      <c r="F7" t="s">
        <v>73</v>
      </c>
      <c r="G7" s="1">
        <v>7331296</v>
      </c>
      <c r="H7" t="s">
        <v>23</v>
      </c>
      <c r="I7">
        <v>7497521</v>
      </c>
      <c r="K7" t="s">
        <v>23</v>
      </c>
      <c r="L7">
        <v>7480897</v>
      </c>
      <c r="N7" t="s">
        <v>23</v>
      </c>
      <c r="O7" s="1">
        <v>7500882</v>
      </c>
    </row>
    <row r="8" spans="5:15" x14ac:dyDescent="0.15">
      <c r="E8">
        <v>6</v>
      </c>
      <c r="F8" t="s">
        <v>74</v>
      </c>
      <c r="G8" s="1">
        <v>6273530</v>
      </c>
      <c r="H8" t="s">
        <v>25</v>
      </c>
      <c r="I8">
        <v>7337173</v>
      </c>
      <c r="K8" t="s">
        <v>25</v>
      </c>
      <c r="L8">
        <v>7331296</v>
      </c>
      <c r="N8" t="s">
        <v>25</v>
      </c>
      <c r="O8" s="1">
        <v>7378639</v>
      </c>
    </row>
    <row r="9" spans="5:15" x14ac:dyDescent="0.15">
      <c r="E9">
        <v>7</v>
      </c>
      <c r="F9" t="s">
        <v>75</v>
      </c>
      <c r="G9" s="1">
        <v>5369834</v>
      </c>
      <c r="H9" t="s">
        <v>27</v>
      </c>
      <c r="I9">
        <v>6275278</v>
      </c>
      <c r="K9" t="s">
        <v>27</v>
      </c>
      <c r="L9">
        <v>6273530</v>
      </c>
      <c r="N9" t="s">
        <v>27</v>
      </c>
      <c r="O9" s="1">
        <v>6310158</v>
      </c>
    </row>
    <row r="10" spans="5:15" x14ac:dyDescent="0.15">
      <c r="E10">
        <v>8</v>
      </c>
      <c r="F10" t="s">
        <v>76</v>
      </c>
      <c r="G10" s="1">
        <v>5106912</v>
      </c>
      <c r="H10" t="s">
        <v>29</v>
      </c>
      <c r="I10">
        <v>5403823</v>
      </c>
      <c r="K10" t="s">
        <v>29</v>
      </c>
      <c r="L10">
        <v>5369834</v>
      </c>
      <c r="N10" t="s">
        <v>29</v>
      </c>
      <c r="O10" s="1">
        <v>5426863</v>
      </c>
    </row>
    <row r="11" spans="5:15" x14ac:dyDescent="0.15">
      <c r="E11">
        <v>9</v>
      </c>
      <c r="F11" t="s">
        <v>18</v>
      </c>
      <c r="G11" s="1">
        <v>5091680</v>
      </c>
      <c r="H11" t="s">
        <v>18</v>
      </c>
      <c r="I11">
        <v>5139522</v>
      </c>
      <c r="K11" t="s">
        <v>32</v>
      </c>
      <c r="L11">
        <v>5106912</v>
      </c>
      <c r="N11" t="s">
        <v>32</v>
      </c>
      <c r="O11" s="1">
        <v>5095379</v>
      </c>
    </row>
    <row r="12" spans="5:15" x14ac:dyDescent="0.15">
      <c r="E12">
        <v>10</v>
      </c>
      <c r="F12" t="s">
        <v>77</v>
      </c>
      <c r="G12" s="1">
        <v>3553518</v>
      </c>
      <c r="H12" t="s">
        <v>32</v>
      </c>
      <c r="I12">
        <v>5117967</v>
      </c>
      <c r="K12" t="s">
        <v>18</v>
      </c>
      <c r="L12">
        <v>5091680</v>
      </c>
      <c r="N12" t="s">
        <v>18</v>
      </c>
      <c r="O12" s="1">
        <v>5093983</v>
      </c>
    </row>
    <row r="13" spans="5:15" x14ac:dyDescent="0.15">
      <c r="E13">
        <v>11</v>
      </c>
      <c r="F13" t="s">
        <v>78</v>
      </c>
      <c r="G13" s="1">
        <v>2826047</v>
      </c>
      <c r="H13" t="s">
        <v>34</v>
      </c>
      <c r="I13">
        <v>3582194</v>
      </c>
      <c r="K13" t="s">
        <v>34</v>
      </c>
      <c r="L13">
        <v>3553518</v>
      </c>
      <c r="N13" t="s">
        <v>34</v>
      </c>
      <c r="O13" s="1">
        <v>3606469</v>
      </c>
    </row>
    <row r="14" spans="5:15" x14ac:dyDescent="0.15">
      <c r="E14">
        <v>12</v>
      </c>
      <c r="F14" t="s">
        <v>79</v>
      </c>
      <c r="G14" s="1">
        <v>2739446</v>
      </c>
      <c r="H14" t="s">
        <v>36</v>
      </c>
      <c r="I14">
        <v>2841084</v>
      </c>
      <c r="K14" t="s">
        <v>36</v>
      </c>
      <c r="L14">
        <v>2826047</v>
      </c>
      <c r="N14" t="s">
        <v>36</v>
      </c>
      <c r="O14" s="1">
        <v>2865690</v>
      </c>
    </row>
    <row r="15" spans="5:15" x14ac:dyDescent="0.15">
      <c r="E15">
        <v>13</v>
      </c>
      <c r="F15" t="s">
        <v>80</v>
      </c>
      <c r="G15" s="1">
        <v>2536995</v>
      </c>
      <c r="H15" t="s">
        <v>38</v>
      </c>
      <c r="I15">
        <v>2759702</v>
      </c>
      <c r="K15" t="s">
        <v>38</v>
      </c>
      <c r="L15">
        <v>2739446</v>
      </c>
      <c r="N15" t="s">
        <v>38</v>
      </c>
      <c r="O15" s="1">
        <v>2750540</v>
      </c>
    </row>
    <row r="16" spans="5:15" x14ac:dyDescent="0.15">
      <c r="E16">
        <v>14</v>
      </c>
      <c r="F16" t="s">
        <v>81</v>
      </c>
      <c r="G16" s="1">
        <v>2263552</v>
      </c>
      <c r="H16" t="s">
        <v>40</v>
      </c>
      <c r="I16">
        <v>2550404</v>
      </c>
      <c r="K16" t="s">
        <v>40</v>
      </c>
      <c r="L16">
        <v>2536995</v>
      </c>
      <c r="N16" t="s">
        <v>119</v>
      </c>
      <c r="O16" s="1">
        <v>2488075</v>
      </c>
    </row>
    <row r="17" spans="5:15" x14ac:dyDescent="0.15">
      <c r="E17">
        <v>15</v>
      </c>
      <c r="F17" t="s">
        <v>82</v>
      </c>
      <c r="G17" s="1">
        <v>2126276</v>
      </c>
      <c r="H17" t="s">
        <v>42</v>
      </c>
      <c r="I17">
        <v>2279554</v>
      </c>
      <c r="K17" t="s">
        <v>42</v>
      </c>
      <c r="L17">
        <v>2263552</v>
      </c>
      <c r="N17" t="s">
        <v>42</v>
      </c>
      <c r="O17" s="1">
        <v>2242389</v>
      </c>
    </row>
    <row r="18" spans="5:15" x14ac:dyDescent="0.15">
      <c r="E18">
        <v>16</v>
      </c>
      <c r="F18" t="s">
        <v>83</v>
      </c>
      <c r="G18" s="1">
        <v>2004785</v>
      </c>
      <c r="H18" t="s">
        <v>43</v>
      </c>
      <c r="I18">
        <v>2152664</v>
      </c>
      <c r="K18" t="s">
        <v>43</v>
      </c>
      <c r="L18">
        <v>2126276</v>
      </c>
      <c r="N18" t="s">
        <v>43</v>
      </c>
      <c r="O18" s="1">
        <v>2137672</v>
      </c>
    </row>
    <row r="19" spans="5:15" x14ac:dyDescent="0.15">
      <c r="E19">
        <v>17</v>
      </c>
      <c r="F19" t="s">
        <v>84</v>
      </c>
      <c r="G19" s="1">
        <v>1929669</v>
      </c>
      <c r="H19" t="s">
        <v>45</v>
      </c>
      <c r="I19">
        <v>2020497</v>
      </c>
      <c r="K19" t="s">
        <v>45</v>
      </c>
      <c r="L19">
        <v>2004785</v>
      </c>
      <c r="N19" t="s">
        <v>45</v>
      </c>
      <c r="O19" s="1">
        <v>2028135</v>
      </c>
    </row>
    <row r="20" spans="5:15" x14ac:dyDescent="0.15">
      <c r="E20">
        <v>18</v>
      </c>
      <c r="F20" t="s">
        <v>85</v>
      </c>
      <c r="G20" s="1">
        <v>1900840</v>
      </c>
      <c r="H20" t="s">
        <v>47</v>
      </c>
      <c r="I20">
        <v>1945350</v>
      </c>
      <c r="K20" t="s">
        <v>47</v>
      </c>
      <c r="L20">
        <v>1929669</v>
      </c>
      <c r="N20" t="s">
        <v>47</v>
      </c>
      <c r="O20" s="1">
        <v>1967862</v>
      </c>
    </row>
    <row r="21" spans="5:15" x14ac:dyDescent="0.15">
      <c r="E21">
        <v>19</v>
      </c>
      <c r="F21" t="s">
        <v>86</v>
      </c>
      <c r="G21" s="1">
        <v>1895031</v>
      </c>
      <c r="H21" t="s">
        <v>48</v>
      </c>
      <c r="I21">
        <v>1913236</v>
      </c>
      <c r="K21" t="s">
        <v>48</v>
      </c>
      <c r="L21">
        <v>1900840</v>
      </c>
      <c r="N21" t="s">
        <v>48</v>
      </c>
      <c r="O21" s="1">
        <v>1919232</v>
      </c>
    </row>
    <row r="22" spans="5:15" x14ac:dyDescent="0.15">
      <c r="E22">
        <v>20</v>
      </c>
      <c r="F22" t="s">
        <v>87</v>
      </c>
      <c r="G22" s="1">
        <v>1846525</v>
      </c>
      <c r="H22" t="s">
        <v>39</v>
      </c>
      <c r="I22">
        <v>1908380</v>
      </c>
      <c r="K22" t="s">
        <v>39</v>
      </c>
      <c r="L22">
        <v>1895031</v>
      </c>
      <c r="N22" t="s">
        <v>39</v>
      </c>
      <c r="O22" s="1">
        <v>1916787</v>
      </c>
    </row>
    <row r="23" spans="5:15" x14ac:dyDescent="0.15">
      <c r="E23">
        <v>21</v>
      </c>
      <c r="F23" t="s">
        <v>88</v>
      </c>
      <c r="G23" s="1">
        <v>1766358</v>
      </c>
      <c r="H23" t="s">
        <v>50</v>
      </c>
      <c r="I23">
        <v>1862012</v>
      </c>
      <c r="K23" t="s">
        <v>50</v>
      </c>
      <c r="L23">
        <v>1846525</v>
      </c>
      <c r="N23" t="s">
        <v>50</v>
      </c>
      <c r="O23" s="1">
        <v>1851125</v>
      </c>
    </row>
    <row r="24" spans="5:15" x14ac:dyDescent="0.15">
      <c r="E24">
        <v>22</v>
      </c>
      <c r="F24" t="s">
        <v>89</v>
      </c>
      <c r="G24" s="1">
        <v>1727503</v>
      </c>
      <c r="H24" t="s">
        <v>37</v>
      </c>
      <c r="I24">
        <v>1789221</v>
      </c>
      <c r="K24" t="s">
        <v>37</v>
      </c>
      <c r="L24">
        <v>1766358</v>
      </c>
      <c r="N24" t="s">
        <v>37</v>
      </c>
      <c r="O24" s="1">
        <v>1795219</v>
      </c>
    </row>
    <row r="25" spans="5:15" x14ac:dyDescent="0.15">
      <c r="E25">
        <v>23</v>
      </c>
      <c r="F25" t="s">
        <v>90</v>
      </c>
      <c r="G25" s="1">
        <v>1707747</v>
      </c>
      <c r="H25" t="s">
        <v>44</v>
      </c>
      <c r="I25">
        <v>1742703</v>
      </c>
      <c r="K25" t="s">
        <v>44</v>
      </c>
      <c r="L25">
        <v>1727503</v>
      </c>
      <c r="N25" t="s">
        <v>44</v>
      </c>
      <c r="O25" s="1">
        <v>1757527</v>
      </c>
    </row>
    <row r="26" spans="5:15" x14ac:dyDescent="0.15">
      <c r="E26">
        <v>24</v>
      </c>
      <c r="F26" t="s">
        <v>91</v>
      </c>
      <c r="G26" s="1">
        <v>1547710</v>
      </c>
      <c r="H26" t="s">
        <v>49</v>
      </c>
      <c r="I26">
        <v>1717766</v>
      </c>
      <c r="K26" t="s">
        <v>49</v>
      </c>
      <c r="L26">
        <v>1707747</v>
      </c>
      <c r="N26" t="s">
        <v>49</v>
      </c>
      <c r="O26" s="1">
        <v>1728098</v>
      </c>
    </row>
    <row r="27" spans="5:15" x14ac:dyDescent="0.15">
      <c r="E27">
        <v>25</v>
      </c>
      <c r="F27" t="s">
        <v>92</v>
      </c>
      <c r="G27" s="1">
        <v>1468375</v>
      </c>
      <c r="H27" t="s">
        <v>30</v>
      </c>
      <c r="I27">
        <v>1562310</v>
      </c>
      <c r="K27" t="s">
        <v>30</v>
      </c>
      <c r="L27">
        <v>1547710</v>
      </c>
      <c r="N27" t="s">
        <v>30</v>
      </c>
      <c r="O27" s="1">
        <v>1576361</v>
      </c>
    </row>
    <row r="28" spans="5:15" x14ac:dyDescent="0.15">
      <c r="E28">
        <v>26</v>
      </c>
      <c r="F28" t="s">
        <v>93</v>
      </c>
      <c r="G28" s="1">
        <v>1406103</v>
      </c>
      <c r="H28" t="s">
        <v>41</v>
      </c>
      <c r="I28">
        <v>1468634</v>
      </c>
      <c r="K28" t="s">
        <v>41</v>
      </c>
      <c r="L28">
        <v>1468375</v>
      </c>
      <c r="N28" t="s">
        <v>41</v>
      </c>
      <c r="O28" s="1">
        <v>1485669</v>
      </c>
    </row>
    <row r="29" spans="5:15" x14ac:dyDescent="0.15">
      <c r="E29">
        <v>27</v>
      </c>
      <c r="F29" t="s">
        <v>94</v>
      </c>
      <c r="G29" s="1">
        <v>1296593</v>
      </c>
      <c r="H29" t="s">
        <v>56</v>
      </c>
      <c r="I29">
        <v>1409388</v>
      </c>
      <c r="K29" t="s">
        <v>56</v>
      </c>
      <c r="L29">
        <v>1406103</v>
      </c>
      <c r="N29" t="s">
        <v>56</v>
      </c>
      <c r="O29" s="1">
        <v>1410534</v>
      </c>
    </row>
    <row r="30" spans="5:15" x14ac:dyDescent="0.15">
      <c r="E30">
        <v>28</v>
      </c>
      <c r="F30" t="s">
        <v>95</v>
      </c>
      <c r="G30" s="1">
        <v>1295681</v>
      </c>
      <c r="H30" t="s">
        <v>57</v>
      </c>
      <c r="I30">
        <v>1312950</v>
      </c>
      <c r="K30" t="s">
        <v>57</v>
      </c>
      <c r="L30">
        <v>1296593</v>
      </c>
      <c r="N30" t="s">
        <v>59</v>
      </c>
      <c r="O30" s="1">
        <v>1315207</v>
      </c>
    </row>
    <row r="31" spans="5:15" x14ac:dyDescent="0.15">
      <c r="E31">
        <v>29</v>
      </c>
      <c r="F31" t="s">
        <v>96</v>
      </c>
      <c r="G31" s="1">
        <v>1291198</v>
      </c>
      <c r="H31" t="s">
        <v>51</v>
      </c>
      <c r="I31">
        <v>1306165</v>
      </c>
      <c r="K31" t="s">
        <v>59</v>
      </c>
      <c r="L31">
        <v>1295681</v>
      </c>
      <c r="N31" t="s">
        <v>51</v>
      </c>
      <c r="O31" s="1">
        <v>1312298</v>
      </c>
    </row>
    <row r="32" spans="5:15" x14ac:dyDescent="0.15">
      <c r="E32">
        <v>30</v>
      </c>
      <c r="F32" t="s">
        <v>97</v>
      </c>
      <c r="G32" s="1">
        <v>1266334</v>
      </c>
      <c r="H32" t="s">
        <v>59</v>
      </c>
      <c r="I32">
        <v>1305981</v>
      </c>
      <c r="K32" t="s">
        <v>51</v>
      </c>
      <c r="L32">
        <v>1291198</v>
      </c>
      <c r="N32" t="s">
        <v>57</v>
      </c>
      <c r="O32" s="1">
        <v>1310109</v>
      </c>
    </row>
    <row r="33" spans="5:15" x14ac:dyDescent="0.15">
      <c r="E33">
        <v>31</v>
      </c>
      <c r="F33" t="s">
        <v>98</v>
      </c>
      <c r="G33" s="1">
        <v>1184531</v>
      </c>
      <c r="H33" t="s">
        <v>61</v>
      </c>
      <c r="I33">
        <v>1282571</v>
      </c>
      <c r="K33" t="s">
        <v>61</v>
      </c>
      <c r="L33">
        <v>1266334</v>
      </c>
      <c r="N33" t="s">
        <v>61</v>
      </c>
      <c r="O33" s="1">
        <v>1289994</v>
      </c>
    </row>
    <row r="34" spans="5:15" x14ac:dyDescent="0.15">
      <c r="E34">
        <v>32</v>
      </c>
      <c r="F34" t="s">
        <v>99</v>
      </c>
      <c r="G34" s="1">
        <v>1163024</v>
      </c>
      <c r="H34" t="s">
        <v>22</v>
      </c>
      <c r="I34">
        <v>1204372</v>
      </c>
      <c r="K34" t="s">
        <v>22</v>
      </c>
      <c r="L34">
        <v>1184531</v>
      </c>
      <c r="N34" t="s">
        <v>22</v>
      </c>
      <c r="O34" s="1">
        <v>1205578</v>
      </c>
    </row>
    <row r="35" spans="5:15" x14ac:dyDescent="0.15">
      <c r="E35">
        <v>33</v>
      </c>
      <c r="F35" t="s">
        <v>100</v>
      </c>
      <c r="G35" s="1">
        <v>1109574</v>
      </c>
      <c r="H35" t="s">
        <v>35</v>
      </c>
      <c r="I35">
        <v>1180512</v>
      </c>
      <c r="K35" t="s">
        <v>35</v>
      </c>
      <c r="L35">
        <v>1163024</v>
      </c>
      <c r="N35" t="s">
        <v>35</v>
      </c>
      <c r="O35" s="1">
        <v>1172349</v>
      </c>
    </row>
    <row r="36" spans="5:15" x14ac:dyDescent="0.15">
      <c r="E36">
        <v>34</v>
      </c>
      <c r="F36" t="s">
        <v>101</v>
      </c>
      <c r="G36" s="1">
        <v>1096235</v>
      </c>
      <c r="H36" t="s">
        <v>60</v>
      </c>
      <c r="I36">
        <v>1117827</v>
      </c>
      <c r="K36" t="s">
        <v>60</v>
      </c>
      <c r="L36">
        <v>1109574</v>
      </c>
      <c r="N36" t="s">
        <v>26</v>
      </c>
      <c r="O36" s="1">
        <v>1112827</v>
      </c>
    </row>
    <row r="37" spans="5:15" x14ac:dyDescent="0.15">
      <c r="E37">
        <v>35</v>
      </c>
      <c r="F37" t="s">
        <v>102</v>
      </c>
      <c r="G37" s="1">
        <v>1041150</v>
      </c>
      <c r="H37" t="s">
        <v>26</v>
      </c>
      <c r="I37">
        <v>1106294</v>
      </c>
      <c r="K37" t="s">
        <v>26</v>
      </c>
      <c r="L37">
        <v>1096235</v>
      </c>
      <c r="N37" t="s">
        <v>60</v>
      </c>
      <c r="O37" s="1">
        <v>1109226</v>
      </c>
    </row>
    <row r="38" spans="5:15" x14ac:dyDescent="0.15">
      <c r="E38">
        <v>36</v>
      </c>
      <c r="F38" t="s">
        <v>103</v>
      </c>
      <c r="G38" s="1">
        <v>1026228</v>
      </c>
      <c r="H38" t="s">
        <v>24</v>
      </c>
      <c r="I38">
        <v>1051771</v>
      </c>
      <c r="K38" t="s">
        <v>24</v>
      </c>
      <c r="L38">
        <v>1041150</v>
      </c>
      <c r="N38" t="s">
        <v>24</v>
      </c>
      <c r="O38" s="1">
        <v>1058710</v>
      </c>
    </row>
    <row r="39" spans="5:15" x14ac:dyDescent="0.15">
      <c r="E39">
        <v>37</v>
      </c>
      <c r="F39" t="s">
        <v>104</v>
      </c>
      <c r="G39" s="1">
        <v>1006367</v>
      </c>
      <c r="H39" t="s">
        <v>46</v>
      </c>
      <c r="I39">
        <v>1040971</v>
      </c>
      <c r="K39" t="s">
        <v>46</v>
      </c>
      <c r="L39">
        <v>1026228</v>
      </c>
      <c r="N39" t="s">
        <v>46</v>
      </c>
      <c r="O39" s="1">
        <v>1027509</v>
      </c>
    </row>
    <row r="40" spans="5:15" x14ac:dyDescent="0.15">
      <c r="E40">
        <v>38</v>
      </c>
      <c r="F40" t="s">
        <v>105</v>
      </c>
      <c r="G40" s="1">
        <v>925408</v>
      </c>
      <c r="H40" t="s">
        <v>62</v>
      </c>
      <c r="I40">
        <v>1016323</v>
      </c>
      <c r="K40" t="s">
        <v>62</v>
      </c>
      <c r="L40">
        <v>1006367</v>
      </c>
      <c r="N40" t="s">
        <v>62</v>
      </c>
      <c r="O40" s="1">
        <v>1019004</v>
      </c>
    </row>
    <row r="41" spans="5:15" x14ac:dyDescent="0.15">
      <c r="E41">
        <v>39</v>
      </c>
      <c r="F41" t="s">
        <v>106</v>
      </c>
      <c r="G41" s="1">
        <v>913556</v>
      </c>
      <c r="H41" t="s">
        <v>63</v>
      </c>
      <c r="I41">
        <v>933758</v>
      </c>
      <c r="K41" t="s">
        <v>63</v>
      </c>
      <c r="L41">
        <v>925408</v>
      </c>
      <c r="N41" t="s">
        <v>63</v>
      </c>
      <c r="O41" s="1">
        <v>948585</v>
      </c>
    </row>
    <row r="42" spans="5:15" x14ac:dyDescent="0.15">
      <c r="E42">
        <v>40</v>
      </c>
      <c r="F42" t="s">
        <v>107</v>
      </c>
      <c r="G42" s="1">
        <v>891620</v>
      </c>
      <c r="H42" t="s">
        <v>33</v>
      </c>
      <c r="I42">
        <v>929937</v>
      </c>
      <c r="K42" t="s">
        <v>33</v>
      </c>
      <c r="L42">
        <v>913556</v>
      </c>
      <c r="N42" t="s">
        <v>33</v>
      </c>
      <c r="O42" s="1">
        <v>924620</v>
      </c>
    </row>
    <row r="43" spans="5:15" x14ac:dyDescent="0.15">
      <c r="E43">
        <v>41</v>
      </c>
      <c r="F43" t="s">
        <v>108</v>
      </c>
      <c r="G43" s="1">
        <v>795544</v>
      </c>
      <c r="H43" t="s">
        <v>55</v>
      </c>
      <c r="I43">
        <v>903172</v>
      </c>
      <c r="K43" t="s">
        <v>55</v>
      </c>
      <c r="L43">
        <v>891620</v>
      </c>
      <c r="N43" t="s">
        <v>55</v>
      </c>
      <c r="O43" s="1">
        <v>913297</v>
      </c>
    </row>
    <row r="44" spans="5:15" x14ac:dyDescent="0.15">
      <c r="E44">
        <v>42</v>
      </c>
      <c r="F44" t="s">
        <v>109</v>
      </c>
      <c r="G44" s="1">
        <v>794385</v>
      </c>
      <c r="H44" t="s">
        <v>28</v>
      </c>
      <c r="I44">
        <v>801620</v>
      </c>
      <c r="K44" t="s">
        <v>28</v>
      </c>
      <c r="L44">
        <v>795544</v>
      </c>
      <c r="N44" t="s">
        <v>28</v>
      </c>
      <c r="O44" s="1">
        <v>806369</v>
      </c>
    </row>
    <row r="45" spans="5:15" x14ac:dyDescent="0.15">
      <c r="E45">
        <v>43</v>
      </c>
      <c r="F45" t="s">
        <v>110</v>
      </c>
      <c r="G45" s="1">
        <v>744568</v>
      </c>
      <c r="H45" t="s">
        <v>64</v>
      </c>
      <c r="I45">
        <v>800511</v>
      </c>
      <c r="K45" t="s">
        <v>52</v>
      </c>
      <c r="L45">
        <v>794385</v>
      </c>
      <c r="N45" t="s">
        <v>52</v>
      </c>
      <c r="O45" s="1">
        <v>801051</v>
      </c>
    </row>
    <row r="46" spans="5:15" x14ac:dyDescent="0.15">
      <c r="E46">
        <v>44</v>
      </c>
      <c r="F46" t="s">
        <v>111</v>
      </c>
      <c r="G46" s="1">
        <v>694841</v>
      </c>
      <c r="H46" t="s">
        <v>54</v>
      </c>
      <c r="I46">
        <v>752976</v>
      </c>
      <c r="K46" t="s">
        <v>54</v>
      </c>
      <c r="L46">
        <v>744568</v>
      </c>
      <c r="N46" t="s">
        <v>54</v>
      </c>
      <c r="O46" s="1">
        <v>752390</v>
      </c>
    </row>
    <row r="47" spans="5:15" x14ac:dyDescent="0.15">
      <c r="E47">
        <v>45</v>
      </c>
      <c r="F47" t="s">
        <v>112</v>
      </c>
      <c r="G47" s="1">
        <v>666293</v>
      </c>
      <c r="H47" t="s">
        <v>20</v>
      </c>
      <c r="I47">
        <v>703745</v>
      </c>
      <c r="K47" t="s">
        <v>20</v>
      </c>
      <c r="L47">
        <v>694841</v>
      </c>
      <c r="N47" t="s">
        <v>20</v>
      </c>
      <c r="O47" s="1">
        <v>710012</v>
      </c>
    </row>
    <row r="48" spans="5:15" x14ac:dyDescent="0.15">
      <c r="E48">
        <v>46</v>
      </c>
      <c r="F48" t="s">
        <v>113</v>
      </c>
      <c r="G48" s="1">
        <v>649235</v>
      </c>
      <c r="H48" t="s">
        <v>16</v>
      </c>
      <c r="I48">
        <v>675710</v>
      </c>
      <c r="K48" t="s">
        <v>16</v>
      </c>
      <c r="L48">
        <v>666293</v>
      </c>
      <c r="N48" t="s">
        <v>16</v>
      </c>
      <c r="O48" s="1">
        <v>675623</v>
      </c>
    </row>
    <row r="49" spans="5:15" x14ac:dyDescent="0.15">
      <c r="E49">
        <v>47</v>
      </c>
      <c r="F49" t="s">
        <v>114</v>
      </c>
      <c r="G49" s="1">
        <v>537318</v>
      </c>
      <c r="H49" t="s">
        <v>53</v>
      </c>
      <c r="I49">
        <v>657842</v>
      </c>
      <c r="K49" t="s">
        <v>53</v>
      </c>
      <c r="L49">
        <v>649235</v>
      </c>
      <c r="N49" t="s">
        <v>53</v>
      </c>
      <c r="O49" s="1">
        <v>650624</v>
      </c>
    </row>
    <row r="50" spans="5:15" x14ac:dyDescent="0.15">
      <c r="H50" t="s">
        <v>31</v>
      </c>
      <c r="I50">
        <v>543615</v>
      </c>
      <c r="K50" t="s">
        <v>31</v>
      </c>
      <c r="L50">
        <v>537318</v>
      </c>
      <c r="N50" t="s">
        <v>31</v>
      </c>
      <c r="O50" s="1">
        <v>540207</v>
      </c>
    </row>
    <row r="51" spans="5:15" x14ac:dyDescent="0.15">
      <c r="H51" s="2" t="s">
        <v>58</v>
      </c>
      <c r="I51" s="2">
        <f>SUM(I3:I50)</f>
        <v>124965946</v>
      </c>
      <c r="K51" s="2" t="s">
        <v>58</v>
      </c>
      <c r="L51" s="2">
        <f>SUM(L3:L50)</f>
        <v>124394592</v>
      </c>
      <c r="N51" s="2" t="s">
        <v>58</v>
      </c>
      <c r="O51" s="2">
        <f>SUM(O3:O50)</f>
        <v>124885175</v>
      </c>
    </row>
  </sheetData>
  <mergeCells count="2">
    <mergeCell ref="H2:I2"/>
    <mergeCell ref="K2:L2"/>
  </mergeCells>
  <phoneticPr fontId="1"/>
  <hyperlinks>
    <hyperlink ref="N2" r:id="rId1" xr:uid="{F71A8D91-04B4-48A4-A6B2-32C26CA4952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20250626</vt:lpstr>
      <vt:lpstr>20240617</vt:lpstr>
      <vt:lpstr>県別JARL会員数</vt:lpstr>
      <vt:lpstr>日本の人口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Abe, Hiroyuki/安部 宏之</dc:creator>
  <cp:keywords/>
  <dc:description/>
  <cp:lastModifiedBy>Abe, Hiroyuki/安部 宏之</cp:lastModifiedBy>
  <cp:revision/>
  <dcterms:created xsi:type="dcterms:W3CDTF">2019-09-30T07:38:11Z</dcterms:created>
  <dcterms:modified xsi:type="dcterms:W3CDTF">2025-07-02T06:20:37Z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2024-06-17T00:50:35Z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c469d81c-2b2e-4481-8c69-e8e810f4e1c0</vt:lpwstr>
  </property>
  <property fmtid="{D5CDD505-2E9C-101B-9397-08002B2CF9AE}" pid="8" name="MSIP_Label_a7295cc1-d279-42ac-ab4d-3b0f4fece050_ContentBits">
    <vt:lpwstr>0</vt:lpwstr>
  </property>
</Properties>
</file>